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User\‎Google Drive (shevilim.plus@gmail.com)‎\שיווק למיין חומרי עריכה ועוד\שיווק\מתנות חינמיות\"/>
    </mc:Choice>
  </mc:AlternateContent>
  <xr:revisionPtr revIDLastSave="0" documentId="13_ncr:1_{7AE18DF4-4D5C-4A82-B678-41A4386E1A74}" xr6:coauthVersionLast="46" xr6:coauthVersionMax="46" xr10:uidLastSave="{00000000-0000-0000-0000-000000000000}"/>
  <bookViews>
    <workbookView xWindow="-120" yWindow="-120" windowWidth="19440" windowHeight="15000" tabRatio="855" firstSheet="1" activeTab="2" xr2:uid="{6EA6E998-77E9-4DFA-8FB7-2611C4129049}"/>
  </bookViews>
  <sheets>
    <sheet name="הוראות" sheetId="3" r:id="rId1"/>
    <sheet name="תכנון" sheetId="4" r:id="rId2"/>
    <sheet name="01.21" sheetId="2" r:id="rId3"/>
    <sheet name="02.21" sheetId="7" r:id="rId4"/>
    <sheet name="03.21" sheetId="8" r:id="rId5"/>
    <sheet name="04.21" sheetId="9" r:id="rId6"/>
    <sheet name="05.21" sheetId="10" r:id="rId7"/>
    <sheet name="06.21" sheetId="11" r:id="rId8"/>
    <sheet name="07.21" sheetId="12" r:id="rId9"/>
    <sheet name="08.21" sheetId="13" r:id="rId10"/>
    <sheet name="09.21" sheetId="14" r:id="rId11"/>
    <sheet name="10.21" sheetId="15" r:id="rId12"/>
    <sheet name="11.21" sheetId="16" r:id="rId13"/>
    <sheet name="12.21" sheetId="17" r:id="rId14"/>
    <sheet name="מבט שנתי" sheetId="19" r:id="rId15"/>
    <sheet name="כמה אני שווה" sheetId="20" r:id="rId16"/>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0" l="1"/>
  <c r="E1" i="19"/>
  <c r="E7" i="19" s="1"/>
  <c r="H6" i="16"/>
  <c r="W13" i="17"/>
  <c r="W12" i="17"/>
  <c r="W11" i="17"/>
  <c r="W10" i="17"/>
  <c r="W9" i="17"/>
  <c r="W8" i="17"/>
  <c r="W13" i="16"/>
  <c r="W12" i="16"/>
  <c r="W11" i="16"/>
  <c r="W10" i="16"/>
  <c r="W9" i="16"/>
  <c r="W8" i="16"/>
  <c r="W13" i="15"/>
  <c r="W12" i="15"/>
  <c r="W11" i="15"/>
  <c r="W10" i="15"/>
  <c r="W9" i="15"/>
  <c r="W8" i="15"/>
  <c r="W13" i="14"/>
  <c r="W12" i="14"/>
  <c r="W11" i="14"/>
  <c r="W10" i="14"/>
  <c r="W9" i="14"/>
  <c r="W8" i="14"/>
  <c r="W13" i="13"/>
  <c r="W12" i="13"/>
  <c r="W11" i="13"/>
  <c r="W10" i="13"/>
  <c r="W9" i="13"/>
  <c r="W8" i="13"/>
  <c r="W13" i="12"/>
  <c r="W12" i="12"/>
  <c r="W11" i="12"/>
  <c r="W10" i="12"/>
  <c r="W9" i="12"/>
  <c r="W8" i="12"/>
  <c r="W13" i="11"/>
  <c r="W12" i="11"/>
  <c r="W11" i="11"/>
  <c r="W10" i="11"/>
  <c r="W9" i="11"/>
  <c r="W8" i="11"/>
  <c r="W13" i="10"/>
  <c r="W12" i="10"/>
  <c r="W11" i="10"/>
  <c r="W10" i="10"/>
  <c r="W9" i="10"/>
  <c r="W8" i="10"/>
  <c r="W13" i="9"/>
  <c r="W12" i="9"/>
  <c r="W11" i="9"/>
  <c r="W10" i="9"/>
  <c r="W9" i="9"/>
  <c r="W8" i="9"/>
  <c r="W13" i="8"/>
  <c r="W12" i="8"/>
  <c r="W11" i="8"/>
  <c r="W10" i="8"/>
  <c r="W9" i="8"/>
  <c r="W8" i="8"/>
  <c r="W13" i="7"/>
  <c r="W12" i="7"/>
  <c r="W11" i="7"/>
  <c r="W10" i="7"/>
  <c r="W9" i="7"/>
  <c r="W8" i="7"/>
  <c r="W8" i="2"/>
  <c r="W9" i="2"/>
  <c r="W10" i="2"/>
  <c r="W11" i="2"/>
  <c r="W12" i="2"/>
  <c r="W13" i="2"/>
  <c r="V21" i="2"/>
  <c r="V18" i="17"/>
  <c r="V18" i="16"/>
  <c r="V18" i="15"/>
  <c r="V18" i="14"/>
  <c r="V18" i="13"/>
  <c r="V18" i="12"/>
  <c r="V18" i="11"/>
  <c r="V18" i="10"/>
  <c r="V18" i="9"/>
  <c r="V18" i="8"/>
  <c r="V18" i="7"/>
  <c r="V18" i="2"/>
  <c r="V17" i="2"/>
  <c r="W36" i="17"/>
  <c r="W36" i="16"/>
  <c r="W36" i="15"/>
  <c r="W36" i="14"/>
  <c r="W36" i="13"/>
  <c r="W36" i="12"/>
  <c r="W36" i="11"/>
  <c r="W36" i="10"/>
  <c r="W36" i="9"/>
  <c r="W36" i="8"/>
  <c r="W36" i="7"/>
  <c r="V32" i="17"/>
  <c r="V31" i="17"/>
  <c r="V30" i="17"/>
  <c r="V32" i="16"/>
  <c r="V31" i="16"/>
  <c r="V30" i="16"/>
  <c r="V32" i="15"/>
  <c r="V31" i="15"/>
  <c r="V30" i="15"/>
  <c r="V32" i="14"/>
  <c r="V31" i="14"/>
  <c r="V30" i="14"/>
  <c r="V32" i="13"/>
  <c r="V31" i="13"/>
  <c r="V30" i="13"/>
  <c r="V32" i="12"/>
  <c r="V31" i="12"/>
  <c r="V30" i="12"/>
  <c r="V32" i="11"/>
  <c r="V31" i="11"/>
  <c r="V30" i="11"/>
  <c r="V32" i="10"/>
  <c r="V31" i="10"/>
  <c r="V30" i="10"/>
  <c r="V32" i="9"/>
  <c r="V31" i="9"/>
  <c r="V30" i="9"/>
  <c r="V30" i="8"/>
  <c r="V32" i="8"/>
  <c r="V31" i="8"/>
  <c r="V32" i="7"/>
  <c r="V31" i="7"/>
  <c r="V30" i="7"/>
  <c r="V17" i="17"/>
  <c r="V17" i="16"/>
  <c r="V17" i="15"/>
  <c r="V17" i="14"/>
  <c r="V17" i="13"/>
  <c r="V17" i="12"/>
  <c r="V17" i="11"/>
  <c r="V17" i="10"/>
  <c r="V17" i="9"/>
  <c r="V17" i="8"/>
  <c r="V17" i="7"/>
  <c r="W36" i="2"/>
  <c r="C4" i="20"/>
  <c r="C5" i="20"/>
  <c r="R18" i="4"/>
  <c r="R22" i="4"/>
  <c r="C6" i="20" l="1"/>
  <c r="W23" i="19"/>
  <c r="W20" i="19"/>
  <c r="W25" i="19"/>
  <c r="W19" i="19"/>
  <c r="W21" i="19"/>
  <c r="W22" i="19"/>
  <c r="W18" i="19"/>
  <c r="W4" i="19"/>
  <c r="W8" i="19"/>
  <c r="W7" i="19"/>
  <c r="W12" i="19"/>
  <c r="W11" i="19"/>
  <c r="W10" i="19"/>
  <c r="W6" i="19"/>
  <c r="W13" i="19"/>
  <c r="W9" i="19"/>
  <c r="W5" i="19"/>
  <c r="Q16" i="19"/>
  <c r="Q12" i="19"/>
  <c r="Q20" i="19"/>
  <c r="Q8" i="19"/>
  <c r="Q19" i="19"/>
  <c r="Q15" i="19"/>
  <c r="Q7" i="19"/>
  <c r="Q18" i="19"/>
  <c r="Q14" i="19"/>
  <c r="Q10" i="19"/>
  <c r="Q6" i="19"/>
  <c r="Q21" i="19"/>
  <c r="Q17" i="19"/>
  <c r="Q13" i="19"/>
  <c r="Q9" i="19"/>
  <c r="Q5" i="19"/>
  <c r="K12" i="19"/>
  <c r="K28" i="19"/>
  <c r="K16" i="19"/>
  <c r="K32" i="19"/>
  <c r="K24" i="19"/>
  <c r="K8" i="19"/>
  <c r="K36" i="19"/>
  <c r="K20" i="19"/>
  <c r="Q4" i="19"/>
  <c r="K35" i="19"/>
  <c r="K31" i="19"/>
  <c r="K27" i="19"/>
  <c r="K23" i="19"/>
  <c r="K19" i="19"/>
  <c r="K15" i="19"/>
  <c r="K11" i="19"/>
  <c r="K7" i="19"/>
  <c r="K34" i="19"/>
  <c r="K30" i="19"/>
  <c r="K26" i="19"/>
  <c r="K22" i="19"/>
  <c r="K18" i="19"/>
  <c r="K14" i="19"/>
  <c r="K10" i="19"/>
  <c r="K6" i="19"/>
  <c r="K33" i="19"/>
  <c r="K29" i="19"/>
  <c r="K25" i="19"/>
  <c r="K21" i="19"/>
  <c r="K17" i="19"/>
  <c r="K13" i="19"/>
  <c r="K9" i="19"/>
  <c r="K5" i="19"/>
  <c r="E14" i="19"/>
  <c r="E36" i="19"/>
  <c r="K4" i="19"/>
  <c r="E25" i="19"/>
  <c r="E42" i="19"/>
  <c r="E30" i="19"/>
  <c r="E9" i="19"/>
  <c r="E41" i="19"/>
  <c r="E20" i="19"/>
  <c r="E40" i="19"/>
  <c r="E34" i="19"/>
  <c r="E29" i="19"/>
  <c r="E24" i="19"/>
  <c r="E18" i="19"/>
  <c r="E13" i="19"/>
  <c r="E8" i="19"/>
  <c r="E44" i="19"/>
  <c r="E38" i="19"/>
  <c r="E33" i="19"/>
  <c r="E28" i="19"/>
  <c r="E22" i="19"/>
  <c r="E17" i="19"/>
  <c r="E12" i="19"/>
  <c r="E6" i="19"/>
  <c r="E37" i="19"/>
  <c r="E32" i="19"/>
  <c r="E26" i="19"/>
  <c r="E21" i="19"/>
  <c r="E16" i="19"/>
  <c r="E10" i="19"/>
  <c r="E5" i="19"/>
  <c r="E43" i="19"/>
  <c r="E39" i="19"/>
  <c r="E35" i="19"/>
  <c r="E31" i="19"/>
  <c r="E27" i="19"/>
  <c r="E23" i="19"/>
  <c r="E19" i="19"/>
  <c r="E15" i="19"/>
  <c r="E11" i="19"/>
  <c r="X30" i="9"/>
  <c r="X30" i="8"/>
  <c r="X30" i="10"/>
  <c r="H24" i="2"/>
  <c r="V43" i="7" l="1"/>
  <c r="V34" i="19"/>
  <c r="V21" i="17" l="1"/>
  <c r="V24" i="14"/>
  <c r="V21" i="13"/>
  <c r="V20" i="12"/>
  <c r="V20" i="9"/>
  <c r="V21" i="9"/>
  <c r="V21" i="8"/>
  <c r="V19" i="7"/>
  <c r="V24" i="17"/>
  <c r="V23" i="17"/>
  <c r="V20" i="17"/>
  <c r="V19" i="17"/>
  <c r="V24" i="16"/>
  <c r="V23" i="16"/>
  <c r="V21" i="16"/>
  <c r="V20" i="16"/>
  <c r="V19" i="16"/>
  <c r="V24" i="15"/>
  <c r="V23" i="15"/>
  <c r="V21" i="15"/>
  <c r="V20" i="15"/>
  <c r="V19" i="15"/>
  <c r="V23" i="14"/>
  <c r="V21" i="14"/>
  <c r="V20" i="14"/>
  <c r="V19" i="14"/>
  <c r="V24" i="13"/>
  <c r="V23" i="13"/>
  <c r="V20" i="13"/>
  <c r="V19" i="13"/>
  <c r="V24" i="12"/>
  <c r="V23" i="12"/>
  <c r="V21" i="12"/>
  <c r="V19" i="12"/>
  <c r="V24" i="11"/>
  <c r="V23" i="11"/>
  <c r="V21" i="11"/>
  <c r="V20" i="11"/>
  <c r="V19" i="11"/>
  <c r="V24" i="10"/>
  <c r="V23" i="10"/>
  <c r="V21" i="10"/>
  <c r="V20" i="10"/>
  <c r="V19" i="10"/>
  <c r="V24" i="9"/>
  <c r="V23" i="9"/>
  <c r="V19" i="9"/>
  <c r="V24" i="8"/>
  <c r="V23" i="8"/>
  <c r="V20" i="8"/>
  <c r="V19" i="8"/>
  <c r="V24" i="7"/>
  <c r="V23" i="7"/>
  <c r="V21" i="7"/>
  <c r="V20" i="7"/>
  <c r="R17" i="4"/>
  <c r="V36" i="19"/>
  <c r="W36" i="19" s="1"/>
  <c r="W34" i="19"/>
  <c r="X28" i="19" l="1"/>
  <c r="V5" i="19"/>
  <c r="V6" i="19"/>
  <c r="V7" i="19"/>
  <c r="V8" i="19"/>
  <c r="V9" i="19"/>
  <c r="V10" i="19"/>
  <c r="V11" i="19"/>
  <c r="V12" i="19"/>
  <c r="V13" i="19"/>
  <c r="V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 i="19"/>
  <c r="T25" i="19"/>
  <c r="T24" i="19"/>
  <c r="T23" i="19"/>
  <c r="T22" i="19"/>
  <c r="T21" i="19"/>
  <c r="T20" i="19"/>
  <c r="T19" i="19"/>
  <c r="T18" i="19"/>
  <c r="M18" i="19"/>
  <c r="T17" i="19"/>
  <c r="G11" i="19"/>
  <c r="M7" i="19"/>
  <c r="M4" i="19"/>
  <c r="G4" i="19"/>
  <c r="J2" i="19"/>
  <c r="P2" i="19" s="1"/>
  <c r="I2" i="19"/>
  <c r="O2" i="19" s="1"/>
  <c r="U2" i="19" l="1"/>
  <c r="U15" i="19" s="1"/>
  <c r="U28" i="19" s="1"/>
  <c r="U34" i="19" s="1"/>
  <c r="V2" i="19"/>
  <c r="V15" i="19" s="1"/>
  <c r="V28" i="19" s="1"/>
  <c r="V43" i="17" l="1"/>
  <c r="V42" i="15"/>
  <c r="V43" i="15"/>
  <c r="V42" i="13"/>
  <c r="V43" i="13"/>
  <c r="V42" i="12"/>
  <c r="V42" i="10"/>
  <c r="V42" i="7"/>
  <c r="V44" i="17"/>
  <c r="C44" i="17"/>
  <c r="E44" i="17" s="1"/>
  <c r="B44" i="17"/>
  <c r="C43" i="17"/>
  <c r="E43" i="17" s="1"/>
  <c r="B43" i="17"/>
  <c r="V42" i="17"/>
  <c r="C42" i="17"/>
  <c r="E42" i="17" s="1"/>
  <c r="B42" i="17"/>
  <c r="C41" i="17"/>
  <c r="E41" i="17" s="1"/>
  <c r="B41" i="17"/>
  <c r="C40" i="17"/>
  <c r="E40" i="17" s="1"/>
  <c r="B40" i="17"/>
  <c r="C39" i="17"/>
  <c r="E39" i="17" s="1"/>
  <c r="B39" i="17"/>
  <c r="C38" i="17"/>
  <c r="E38" i="17" s="1"/>
  <c r="B38" i="17"/>
  <c r="C37" i="17"/>
  <c r="E37" i="17" s="1"/>
  <c r="B37" i="17"/>
  <c r="I36" i="17"/>
  <c r="K36" i="17" s="1"/>
  <c r="H36" i="17"/>
  <c r="C36" i="17"/>
  <c r="E36" i="17" s="1"/>
  <c r="B36" i="17"/>
  <c r="K35" i="17"/>
  <c r="I35" i="17"/>
  <c r="H35" i="17"/>
  <c r="C35" i="17"/>
  <c r="E35" i="17" s="1"/>
  <c r="B35" i="17"/>
  <c r="W34" i="17"/>
  <c r="V34" i="17"/>
  <c r="K34" i="17"/>
  <c r="I34" i="17"/>
  <c r="H34" i="17"/>
  <c r="C34" i="17"/>
  <c r="E34" i="17" s="1"/>
  <c r="B34" i="17"/>
  <c r="I33" i="17"/>
  <c r="K33" i="17" s="1"/>
  <c r="H33" i="17"/>
  <c r="C33" i="17"/>
  <c r="E33" i="17" s="1"/>
  <c r="B33" i="17"/>
  <c r="K32" i="17"/>
  <c r="I32" i="17"/>
  <c r="H32" i="17"/>
  <c r="C32" i="17"/>
  <c r="E32" i="17" s="1"/>
  <c r="B32" i="17"/>
  <c r="I31" i="17"/>
  <c r="V25" i="17" s="1"/>
  <c r="H31" i="17"/>
  <c r="C31" i="17"/>
  <c r="E31" i="17" s="1"/>
  <c r="B31" i="17"/>
  <c r="X30" i="17"/>
  <c r="I30" i="17"/>
  <c r="K30" i="17" s="1"/>
  <c r="H30" i="17"/>
  <c r="E30" i="17"/>
  <c r="C30" i="17"/>
  <c r="B30" i="17"/>
  <c r="I29" i="17"/>
  <c r="K29" i="17" s="1"/>
  <c r="H29" i="17"/>
  <c r="C29" i="17"/>
  <c r="E29" i="17" s="1"/>
  <c r="B29" i="17"/>
  <c r="I28" i="17"/>
  <c r="H28" i="17"/>
  <c r="C28" i="17"/>
  <c r="E28" i="17" s="1"/>
  <c r="B28" i="17"/>
  <c r="K27" i="17"/>
  <c r="I27" i="17"/>
  <c r="H27" i="17"/>
  <c r="C27" i="17"/>
  <c r="E27" i="17" s="1"/>
  <c r="B27" i="17"/>
  <c r="I26" i="17"/>
  <c r="K26" i="17" s="1"/>
  <c r="H26" i="17"/>
  <c r="C26" i="17"/>
  <c r="E26" i="17" s="1"/>
  <c r="B26" i="17"/>
  <c r="T25" i="17"/>
  <c r="I25" i="17"/>
  <c r="K25" i="17" s="1"/>
  <c r="H25" i="17"/>
  <c r="C25" i="17"/>
  <c r="B25" i="17"/>
  <c r="T24" i="17"/>
  <c r="I24" i="17"/>
  <c r="K24" i="17" s="1"/>
  <c r="H24" i="17"/>
  <c r="C24" i="17"/>
  <c r="E24" i="17" s="1"/>
  <c r="B24" i="17"/>
  <c r="T23" i="17"/>
  <c r="I23" i="17"/>
  <c r="K23" i="17" s="1"/>
  <c r="H23" i="17"/>
  <c r="C23" i="17"/>
  <c r="E23" i="17" s="1"/>
  <c r="B23" i="17"/>
  <c r="T22" i="17"/>
  <c r="I22" i="17"/>
  <c r="K22" i="17" s="1"/>
  <c r="H22" i="17"/>
  <c r="C22" i="17"/>
  <c r="E22" i="17" s="1"/>
  <c r="B22" i="17"/>
  <c r="T21" i="17"/>
  <c r="O21" i="17"/>
  <c r="Q21" i="17" s="1"/>
  <c r="N21" i="17"/>
  <c r="I21" i="17"/>
  <c r="K21" i="17" s="1"/>
  <c r="H21" i="17"/>
  <c r="C21" i="17"/>
  <c r="E21" i="17" s="1"/>
  <c r="B21" i="17"/>
  <c r="T20" i="17"/>
  <c r="O20" i="17"/>
  <c r="Q20" i="17" s="1"/>
  <c r="N20" i="17"/>
  <c r="K20" i="17"/>
  <c r="I20" i="17"/>
  <c r="H20" i="17"/>
  <c r="C20" i="17"/>
  <c r="E20" i="17" s="1"/>
  <c r="B20" i="17"/>
  <c r="T19" i="17"/>
  <c r="O19" i="17"/>
  <c r="Q19" i="17" s="1"/>
  <c r="N19" i="17"/>
  <c r="K19" i="17"/>
  <c r="I19" i="17"/>
  <c r="H19" i="17"/>
  <c r="C19" i="17"/>
  <c r="E19" i="17" s="1"/>
  <c r="B19" i="17"/>
  <c r="T18" i="17"/>
  <c r="O18" i="17"/>
  <c r="Q18" i="17" s="1"/>
  <c r="N18" i="17"/>
  <c r="M18" i="17"/>
  <c r="I18" i="17"/>
  <c r="K18" i="17" s="1"/>
  <c r="H18" i="17"/>
  <c r="C18" i="17"/>
  <c r="E18" i="17" s="1"/>
  <c r="B18" i="17"/>
  <c r="T17" i="17"/>
  <c r="O17" i="17"/>
  <c r="Q17" i="17" s="1"/>
  <c r="N17" i="17"/>
  <c r="I17" i="17"/>
  <c r="K17" i="17" s="1"/>
  <c r="H17" i="17"/>
  <c r="C17" i="17"/>
  <c r="B17" i="17"/>
  <c r="O16" i="17"/>
  <c r="Q16" i="17" s="1"/>
  <c r="N16" i="17"/>
  <c r="I16" i="17"/>
  <c r="K16" i="17" s="1"/>
  <c r="H16" i="17"/>
  <c r="C16" i="17"/>
  <c r="E16" i="17" s="1"/>
  <c r="B16" i="17"/>
  <c r="Q15" i="17"/>
  <c r="O15" i="17"/>
  <c r="N15" i="17"/>
  <c r="I15" i="17"/>
  <c r="K15" i="17" s="1"/>
  <c r="H15" i="17"/>
  <c r="C15" i="17"/>
  <c r="E15" i="17" s="1"/>
  <c r="B15" i="17"/>
  <c r="O14" i="17"/>
  <c r="Q14" i="17" s="1"/>
  <c r="N14" i="17"/>
  <c r="I14" i="17"/>
  <c r="K14" i="17" s="1"/>
  <c r="H14" i="17"/>
  <c r="C14" i="17"/>
  <c r="E14" i="17" s="1"/>
  <c r="B14" i="17"/>
  <c r="U13" i="17"/>
  <c r="T13" i="17"/>
  <c r="O13" i="17"/>
  <c r="Q13" i="17" s="1"/>
  <c r="N13" i="17"/>
  <c r="I13" i="17"/>
  <c r="K13" i="17" s="1"/>
  <c r="H13" i="17"/>
  <c r="C13" i="17"/>
  <c r="E13" i="17" s="1"/>
  <c r="B13" i="17"/>
  <c r="U12" i="17"/>
  <c r="T12" i="17"/>
  <c r="O12" i="17"/>
  <c r="Q12" i="17" s="1"/>
  <c r="N12" i="17"/>
  <c r="I12" i="17"/>
  <c r="K12" i="17" s="1"/>
  <c r="H12" i="17"/>
  <c r="C12" i="17"/>
  <c r="E12" i="17" s="1"/>
  <c r="B12" i="17"/>
  <c r="U11" i="17"/>
  <c r="T11" i="17"/>
  <c r="O11" i="17"/>
  <c r="Q11" i="17" s="1"/>
  <c r="N11" i="17"/>
  <c r="I11" i="17"/>
  <c r="K11" i="17" s="1"/>
  <c r="H11" i="17"/>
  <c r="G11" i="17"/>
  <c r="C11" i="17"/>
  <c r="B11" i="17"/>
  <c r="U10" i="17"/>
  <c r="T10" i="17"/>
  <c r="O10" i="17"/>
  <c r="Q10" i="17" s="1"/>
  <c r="N10" i="17"/>
  <c r="I10" i="17"/>
  <c r="K10" i="17" s="1"/>
  <c r="H10" i="17"/>
  <c r="C10" i="17"/>
  <c r="E10" i="17" s="1"/>
  <c r="B10" i="17"/>
  <c r="U9" i="17"/>
  <c r="T9" i="17"/>
  <c r="O9" i="17"/>
  <c r="Q9" i="17" s="1"/>
  <c r="N9" i="17"/>
  <c r="I9" i="17"/>
  <c r="K9" i="17" s="1"/>
  <c r="H9" i="17"/>
  <c r="C9" i="17"/>
  <c r="E9" i="17" s="1"/>
  <c r="B9" i="17"/>
  <c r="U8" i="17"/>
  <c r="T8" i="17"/>
  <c r="O8" i="17"/>
  <c r="Q8" i="17" s="1"/>
  <c r="N8" i="17"/>
  <c r="I8" i="17"/>
  <c r="K8" i="17" s="1"/>
  <c r="H8" i="17"/>
  <c r="C8" i="17"/>
  <c r="E8" i="17" s="1"/>
  <c r="B8" i="17"/>
  <c r="U7" i="17"/>
  <c r="W7" i="17" s="1"/>
  <c r="T7" i="17"/>
  <c r="O7" i="17"/>
  <c r="Q7" i="17" s="1"/>
  <c r="N7" i="17"/>
  <c r="M7" i="17"/>
  <c r="I7" i="17"/>
  <c r="K7" i="17" s="1"/>
  <c r="H7" i="17"/>
  <c r="C7" i="17"/>
  <c r="E7" i="17" s="1"/>
  <c r="B7" i="17"/>
  <c r="U6" i="17"/>
  <c r="W6" i="17" s="1"/>
  <c r="T6" i="17"/>
  <c r="O6" i="17"/>
  <c r="Q6" i="17" s="1"/>
  <c r="N6" i="17"/>
  <c r="I6" i="17"/>
  <c r="K6" i="17" s="1"/>
  <c r="H6" i="17"/>
  <c r="C6" i="17"/>
  <c r="E6" i="17" s="1"/>
  <c r="B6" i="17"/>
  <c r="U5" i="17"/>
  <c r="W5" i="17" s="1"/>
  <c r="T5" i="17"/>
  <c r="O5" i="17"/>
  <c r="Q5" i="17" s="1"/>
  <c r="N5" i="17"/>
  <c r="I5" i="17"/>
  <c r="K5" i="17" s="1"/>
  <c r="H5" i="17"/>
  <c r="C5" i="17"/>
  <c r="E5" i="17" s="1"/>
  <c r="B5" i="17"/>
  <c r="U4" i="17"/>
  <c r="W4" i="17" s="1"/>
  <c r="T4" i="17"/>
  <c r="O4" i="17"/>
  <c r="N4" i="17"/>
  <c r="M4" i="17"/>
  <c r="I4" i="17"/>
  <c r="K4" i="17" s="1"/>
  <c r="H4" i="17"/>
  <c r="G4" i="17"/>
  <c r="C4" i="17"/>
  <c r="B4" i="17"/>
  <c r="K2" i="17"/>
  <c r="W2" i="17" s="1"/>
  <c r="W15" i="17" s="1"/>
  <c r="V44" i="16"/>
  <c r="C44" i="16"/>
  <c r="B44" i="16"/>
  <c r="V43" i="16"/>
  <c r="E43" i="16"/>
  <c r="C43" i="16"/>
  <c r="B43" i="16"/>
  <c r="V42" i="16"/>
  <c r="E42" i="16"/>
  <c r="C42" i="16"/>
  <c r="B42" i="16"/>
  <c r="C41" i="16"/>
  <c r="E41" i="16" s="1"/>
  <c r="B41" i="16"/>
  <c r="C40" i="16"/>
  <c r="E40" i="16" s="1"/>
  <c r="B40" i="16"/>
  <c r="E39" i="16"/>
  <c r="C39" i="16"/>
  <c r="B39" i="16"/>
  <c r="C38" i="16"/>
  <c r="E38" i="16" s="1"/>
  <c r="B38" i="16"/>
  <c r="C37" i="16"/>
  <c r="E37" i="16" s="1"/>
  <c r="B37" i="16"/>
  <c r="I36" i="16"/>
  <c r="K36" i="16" s="1"/>
  <c r="H36" i="16"/>
  <c r="C36" i="16"/>
  <c r="E36" i="16" s="1"/>
  <c r="B36" i="16"/>
  <c r="I35" i="16"/>
  <c r="K35" i="16" s="1"/>
  <c r="H35" i="16"/>
  <c r="C35" i="16"/>
  <c r="E35" i="16" s="1"/>
  <c r="B35" i="16"/>
  <c r="W34" i="16"/>
  <c r="V34" i="16"/>
  <c r="I34" i="16"/>
  <c r="K34" i="16" s="1"/>
  <c r="H34" i="16"/>
  <c r="C34" i="16"/>
  <c r="E34" i="16" s="1"/>
  <c r="B34" i="16"/>
  <c r="I33" i="16"/>
  <c r="K33" i="16" s="1"/>
  <c r="H33" i="16"/>
  <c r="C33" i="16"/>
  <c r="E33" i="16" s="1"/>
  <c r="B33" i="16"/>
  <c r="I32" i="16"/>
  <c r="K32" i="16" s="1"/>
  <c r="H32" i="16"/>
  <c r="C32" i="16"/>
  <c r="E32" i="16" s="1"/>
  <c r="B32" i="16"/>
  <c r="I31" i="16"/>
  <c r="V25" i="16" s="1"/>
  <c r="H31" i="16"/>
  <c r="C31" i="16"/>
  <c r="E31" i="16" s="1"/>
  <c r="B31" i="16"/>
  <c r="X30" i="16"/>
  <c r="I30" i="16"/>
  <c r="K30" i="16" s="1"/>
  <c r="H30" i="16"/>
  <c r="C30" i="16"/>
  <c r="E30" i="16" s="1"/>
  <c r="B30" i="16"/>
  <c r="I29" i="16"/>
  <c r="K29" i="16" s="1"/>
  <c r="H29" i="16"/>
  <c r="E29" i="16"/>
  <c r="C29" i="16"/>
  <c r="B29" i="16"/>
  <c r="I28" i="16"/>
  <c r="H28" i="16"/>
  <c r="C28" i="16"/>
  <c r="E28" i="16" s="1"/>
  <c r="B28" i="16"/>
  <c r="I27" i="16"/>
  <c r="K27" i="16" s="1"/>
  <c r="H27" i="16"/>
  <c r="E27" i="16"/>
  <c r="C27" i="16"/>
  <c r="B27" i="16"/>
  <c r="K26" i="16"/>
  <c r="I26" i="16"/>
  <c r="H26" i="16"/>
  <c r="C26" i="16"/>
  <c r="E26" i="16" s="1"/>
  <c r="B26" i="16"/>
  <c r="T25" i="16"/>
  <c r="I25" i="16"/>
  <c r="K25" i="16" s="1"/>
  <c r="H25" i="16"/>
  <c r="C25" i="16"/>
  <c r="E25" i="16" s="1"/>
  <c r="B25" i="16"/>
  <c r="T24" i="16"/>
  <c r="I24" i="16"/>
  <c r="K24" i="16" s="1"/>
  <c r="H24" i="16"/>
  <c r="E24" i="16"/>
  <c r="C24" i="16"/>
  <c r="B24" i="16"/>
  <c r="T23" i="16"/>
  <c r="I23" i="16"/>
  <c r="K23" i="16" s="1"/>
  <c r="H23" i="16"/>
  <c r="C23" i="16"/>
  <c r="E23" i="16" s="1"/>
  <c r="B23" i="16"/>
  <c r="T22" i="16"/>
  <c r="I22" i="16"/>
  <c r="K22" i="16" s="1"/>
  <c r="H22" i="16"/>
  <c r="C22" i="16"/>
  <c r="B22" i="16"/>
  <c r="T21" i="16"/>
  <c r="O21" i="16"/>
  <c r="Q21" i="16" s="1"/>
  <c r="N21" i="16"/>
  <c r="I21" i="16"/>
  <c r="K21" i="16" s="1"/>
  <c r="H21" i="16"/>
  <c r="C21" i="16"/>
  <c r="E21" i="16" s="1"/>
  <c r="B21" i="16"/>
  <c r="T20" i="16"/>
  <c r="O20" i="16"/>
  <c r="Q20" i="16" s="1"/>
  <c r="N20" i="16"/>
  <c r="I20" i="16"/>
  <c r="K20" i="16" s="1"/>
  <c r="H20" i="16"/>
  <c r="C20" i="16"/>
  <c r="E20" i="16" s="1"/>
  <c r="B20" i="16"/>
  <c r="T19" i="16"/>
  <c r="O19" i="16"/>
  <c r="Q19" i="16" s="1"/>
  <c r="N19" i="16"/>
  <c r="K19" i="16"/>
  <c r="I19" i="16"/>
  <c r="H19" i="16"/>
  <c r="C19" i="16"/>
  <c r="E19" i="16" s="1"/>
  <c r="B19" i="16"/>
  <c r="T18" i="16"/>
  <c r="O18" i="16"/>
  <c r="Q18" i="16" s="1"/>
  <c r="N18" i="16"/>
  <c r="M18" i="16"/>
  <c r="I18" i="16"/>
  <c r="K18" i="16" s="1"/>
  <c r="H18" i="16"/>
  <c r="C18" i="16"/>
  <c r="E18" i="16" s="1"/>
  <c r="B18" i="16"/>
  <c r="T17" i="16"/>
  <c r="Q17" i="16"/>
  <c r="O17" i="16"/>
  <c r="N17" i="16"/>
  <c r="I17" i="16"/>
  <c r="K17" i="16" s="1"/>
  <c r="H17" i="16"/>
  <c r="C17" i="16"/>
  <c r="E17" i="16" s="1"/>
  <c r="B17" i="16"/>
  <c r="O16" i="16"/>
  <c r="Q16" i="16" s="1"/>
  <c r="N16" i="16"/>
  <c r="I16" i="16"/>
  <c r="K16" i="16" s="1"/>
  <c r="H16" i="16"/>
  <c r="C16" i="16"/>
  <c r="E16" i="16" s="1"/>
  <c r="B16" i="16"/>
  <c r="O15" i="16"/>
  <c r="Q15" i="16" s="1"/>
  <c r="N15" i="16"/>
  <c r="I15" i="16"/>
  <c r="K15" i="16" s="1"/>
  <c r="H15" i="16"/>
  <c r="C15" i="16"/>
  <c r="E15" i="16" s="1"/>
  <c r="B15" i="16"/>
  <c r="Q14" i="16"/>
  <c r="O14" i="16"/>
  <c r="N14" i="16"/>
  <c r="I14" i="16"/>
  <c r="K14" i="16" s="1"/>
  <c r="H14" i="16"/>
  <c r="C14" i="16"/>
  <c r="E14" i="16" s="1"/>
  <c r="B14" i="16"/>
  <c r="U13" i="16"/>
  <c r="T13" i="16"/>
  <c r="O13" i="16"/>
  <c r="Q13" i="16" s="1"/>
  <c r="N13" i="16"/>
  <c r="I13" i="16"/>
  <c r="K13" i="16" s="1"/>
  <c r="H13" i="16"/>
  <c r="C13" i="16"/>
  <c r="E13" i="16" s="1"/>
  <c r="B13" i="16"/>
  <c r="U12" i="16"/>
  <c r="T12" i="16"/>
  <c r="O12" i="16"/>
  <c r="Q12" i="16" s="1"/>
  <c r="N12" i="16"/>
  <c r="I12" i="16"/>
  <c r="K12" i="16" s="1"/>
  <c r="H12" i="16"/>
  <c r="C12" i="16"/>
  <c r="E12" i="16" s="1"/>
  <c r="B12" i="16"/>
  <c r="U11" i="16"/>
  <c r="T11" i="16"/>
  <c r="O11" i="16"/>
  <c r="Q11" i="16" s="1"/>
  <c r="N11" i="16"/>
  <c r="I11" i="16"/>
  <c r="H11" i="16"/>
  <c r="G11" i="16"/>
  <c r="C11" i="16"/>
  <c r="U18" i="16" s="1"/>
  <c r="W18" i="16" s="1"/>
  <c r="B11" i="16"/>
  <c r="U10" i="16"/>
  <c r="T10" i="16"/>
  <c r="O10" i="16"/>
  <c r="N10" i="16"/>
  <c r="K10" i="16"/>
  <c r="I10" i="16"/>
  <c r="H10" i="16"/>
  <c r="C10" i="16"/>
  <c r="E10" i="16" s="1"/>
  <c r="B10" i="16"/>
  <c r="U9" i="16"/>
  <c r="T9" i="16"/>
  <c r="O9" i="16"/>
  <c r="Q9" i="16" s="1"/>
  <c r="N9" i="16"/>
  <c r="I9" i="16"/>
  <c r="K9" i="16" s="1"/>
  <c r="H9" i="16"/>
  <c r="C9" i="16"/>
  <c r="E9" i="16" s="1"/>
  <c r="B9" i="16"/>
  <c r="U8" i="16"/>
  <c r="T8" i="16"/>
  <c r="Q8" i="16"/>
  <c r="O8" i="16"/>
  <c r="N8" i="16"/>
  <c r="I8" i="16"/>
  <c r="H8" i="16"/>
  <c r="C8" i="16"/>
  <c r="E8" i="16" s="1"/>
  <c r="B8" i="16"/>
  <c r="U7" i="16"/>
  <c r="W7" i="16" s="1"/>
  <c r="T7" i="16"/>
  <c r="O7" i="16"/>
  <c r="Q7" i="16" s="1"/>
  <c r="N7" i="16"/>
  <c r="M7" i="16"/>
  <c r="I7" i="16"/>
  <c r="K7" i="16" s="1"/>
  <c r="H7" i="16"/>
  <c r="C7" i="16"/>
  <c r="E7" i="16" s="1"/>
  <c r="B7" i="16"/>
  <c r="U6" i="16"/>
  <c r="W6" i="16" s="1"/>
  <c r="T6" i="16"/>
  <c r="O6" i="16"/>
  <c r="Q6" i="16" s="1"/>
  <c r="N6" i="16"/>
  <c r="I6" i="16"/>
  <c r="K6" i="16" s="1"/>
  <c r="C6" i="16"/>
  <c r="E6" i="16" s="1"/>
  <c r="B6" i="16"/>
  <c r="U5" i="16"/>
  <c r="W5" i="16" s="1"/>
  <c r="T5" i="16"/>
  <c r="O5" i="16"/>
  <c r="Q5" i="16" s="1"/>
  <c r="N5" i="16"/>
  <c r="K5" i="16"/>
  <c r="I5" i="16"/>
  <c r="H5" i="16"/>
  <c r="C5" i="16"/>
  <c r="E5" i="16" s="1"/>
  <c r="B5" i="16"/>
  <c r="U4" i="16"/>
  <c r="W4" i="16" s="1"/>
  <c r="T4" i="16"/>
  <c r="O4" i="16"/>
  <c r="N4" i="16"/>
  <c r="M4" i="16"/>
  <c r="I4" i="16"/>
  <c r="K4" i="16" s="1"/>
  <c r="H4" i="16"/>
  <c r="G4" i="16"/>
  <c r="C4" i="16"/>
  <c r="B4" i="16"/>
  <c r="K2" i="16"/>
  <c r="W2" i="16" s="1"/>
  <c r="W15" i="16" s="1"/>
  <c r="V44" i="15"/>
  <c r="C44" i="15"/>
  <c r="E44" i="15" s="1"/>
  <c r="B44" i="15"/>
  <c r="C43" i="15"/>
  <c r="E43" i="15" s="1"/>
  <c r="B43" i="15"/>
  <c r="C42" i="15"/>
  <c r="E42" i="15" s="1"/>
  <c r="B42" i="15"/>
  <c r="C41" i="15"/>
  <c r="E41" i="15" s="1"/>
  <c r="B41" i="15"/>
  <c r="C40" i="15"/>
  <c r="E40" i="15" s="1"/>
  <c r="B40" i="15"/>
  <c r="C39" i="15"/>
  <c r="E39" i="15" s="1"/>
  <c r="B39" i="15"/>
  <c r="C38" i="15"/>
  <c r="E38" i="15" s="1"/>
  <c r="B38" i="15"/>
  <c r="C37" i="15"/>
  <c r="E37" i="15" s="1"/>
  <c r="B37" i="15"/>
  <c r="I36" i="15"/>
  <c r="K36" i="15" s="1"/>
  <c r="H36" i="15"/>
  <c r="C36" i="15"/>
  <c r="E36" i="15" s="1"/>
  <c r="B36" i="15"/>
  <c r="I35" i="15"/>
  <c r="K35" i="15" s="1"/>
  <c r="H35" i="15"/>
  <c r="C35" i="15"/>
  <c r="E35" i="15" s="1"/>
  <c r="B35" i="15"/>
  <c r="W34" i="15"/>
  <c r="V34" i="15"/>
  <c r="I34" i="15"/>
  <c r="K34" i="15" s="1"/>
  <c r="H34" i="15"/>
  <c r="C34" i="15"/>
  <c r="E34" i="15" s="1"/>
  <c r="B34" i="15"/>
  <c r="I33" i="15"/>
  <c r="K33" i="15" s="1"/>
  <c r="H33" i="15"/>
  <c r="C33" i="15"/>
  <c r="E33" i="15" s="1"/>
  <c r="B33" i="15"/>
  <c r="K32" i="15"/>
  <c r="I32" i="15"/>
  <c r="H32" i="15"/>
  <c r="C32" i="15"/>
  <c r="E32" i="15" s="1"/>
  <c r="B32" i="15"/>
  <c r="I31" i="15"/>
  <c r="H31" i="15"/>
  <c r="C31" i="15"/>
  <c r="E31" i="15" s="1"/>
  <c r="B31" i="15"/>
  <c r="X30" i="15"/>
  <c r="I30" i="15"/>
  <c r="K30" i="15" s="1"/>
  <c r="H30" i="15"/>
  <c r="C30" i="15"/>
  <c r="E30" i="15" s="1"/>
  <c r="B30" i="15"/>
  <c r="I29" i="15"/>
  <c r="K29" i="15" s="1"/>
  <c r="H29" i="15"/>
  <c r="C29" i="15"/>
  <c r="E29" i="15" s="1"/>
  <c r="B29" i="15"/>
  <c r="I28" i="15"/>
  <c r="H28" i="15"/>
  <c r="C28" i="15"/>
  <c r="E28" i="15" s="1"/>
  <c r="B28" i="15"/>
  <c r="K27" i="15"/>
  <c r="I27" i="15"/>
  <c r="H27" i="15"/>
  <c r="C27" i="15"/>
  <c r="E27" i="15" s="1"/>
  <c r="B27" i="15"/>
  <c r="I26" i="15"/>
  <c r="K26" i="15" s="1"/>
  <c r="H26" i="15"/>
  <c r="C26" i="15"/>
  <c r="E26" i="15" s="1"/>
  <c r="B26" i="15"/>
  <c r="T25" i="15"/>
  <c r="K25" i="15"/>
  <c r="I25" i="15"/>
  <c r="H25" i="15"/>
  <c r="C25" i="15"/>
  <c r="B25" i="15"/>
  <c r="T24" i="15"/>
  <c r="I24" i="15"/>
  <c r="K24" i="15" s="1"/>
  <c r="H24" i="15"/>
  <c r="C24" i="15"/>
  <c r="E24" i="15" s="1"/>
  <c r="B24" i="15"/>
  <c r="T23" i="15"/>
  <c r="I23" i="15"/>
  <c r="K23" i="15" s="1"/>
  <c r="H23" i="15"/>
  <c r="C23" i="15"/>
  <c r="E23" i="15" s="1"/>
  <c r="B23" i="15"/>
  <c r="T22" i="15"/>
  <c r="I22" i="15"/>
  <c r="K22" i="15" s="1"/>
  <c r="H22" i="15"/>
  <c r="C22" i="15"/>
  <c r="E22" i="15" s="1"/>
  <c r="B22" i="15"/>
  <c r="T21" i="15"/>
  <c r="Q21" i="15"/>
  <c r="O21" i="15"/>
  <c r="N21" i="15"/>
  <c r="I21" i="15"/>
  <c r="K21" i="15" s="1"/>
  <c r="H21" i="15"/>
  <c r="C21" i="15"/>
  <c r="E21" i="15" s="1"/>
  <c r="B21" i="15"/>
  <c r="T20" i="15"/>
  <c r="O20" i="15"/>
  <c r="Q20" i="15" s="1"/>
  <c r="N20" i="15"/>
  <c r="K20" i="15"/>
  <c r="I20" i="15"/>
  <c r="H20" i="15"/>
  <c r="C20" i="15"/>
  <c r="E20" i="15" s="1"/>
  <c r="B20" i="15"/>
  <c r="T19" i="15"/>
  <c r="O19" i="15"/>
  <c r="Q19" i="15" s="1"/>
  <c r="N19" i="15"/>
  <c r="I19" i="15"/>
  <c r="K19" i="15" s="1"/>
  <c r="H19" i="15"/>
  <c r="C19" i="15"/>
  <c r="E19" i="15" s="1"/>
  <c r="B19" i="15"/>
  <c r="T18" i="15"/>
  <c r="O18" i="15"/>
  <c r="Q18" i="15" s="1"/>
  <c r="N18" i="15"/>
  <c r="M18" i="15"/>
  <c r="I18" i="15"/>
  <c r="K18" i="15" s="1"/>
  <c r="H18" i="15"/>
  <c r="C18" i="15"/>
  <c r="E18" i="15" s="1"/>
  <c r="B18" i="15"/>
  <c r="T17" i="15"/>
  <c r="O17" i="15"/>
  <c r="Q17" i="15" s="1"/>
  <c r="N17" i="15"/>
  <c r="I17" i="15"/>
  <c r="K17" i="15" s="1"/>
  <c r="H17" i="15"/>
  <c r="C17" i="15"/>
  <c r="E17" i="15" s="1"/>
  <c r="B17" i="15"/>
  <c r="O16" i="15"/>
  <c r="Q16" i="15" s="1"/>
  <c r="N16" i="15"/>
  <c r="I16" i="15"/>
  <c r="K16" i="15" s="1"/>
  <c r="H16" i="15"/>
  <c r="C16" i="15"/>
  <c r="E16" i="15" s="1"/>
  <c r="B16" i="15"/>
  <c r="O15" i="15"/>
  <c r="Q15" i="15" s="1"/>
  <c r="N15" i="15"/>
  <c r="I15" i="15"/>
  <c r="K15" i="15" s="1"/>
  <c r="H15" i="15"/>
  <c r="C15" i="15"/>
  <c r="E15" i="15" s="1"/>
  <c r="B15" i="15"/>
  <c r="O14" i="15"/>
  <c r="Q14" i="15" s="1"/>
  <c r="N14" i="15"/>
  <c r="I14" i="15"/>
  <c r="K14" i="15" s="1"/>
  <c r="H14" i="15"/>
  <c r="C14" i="15"/>
  <c r="E14" i="15" s="1"/>
  <c r="B14" i="15"/>
  <c r="U13" i="15"/>
  <c r="T13" i="15"/>
  <c r="O13" i="15"/>
  <c r="Q13" i="15" s="1"/>
  <c r="N13" i="15"/>
  <c r="I13" i="15"/>
  <c r="K13" i="15" s="1"/>
  <c r="H13" i="15"/>
  <c r="C13" i="15"/>
  <c r="E13" i="15" s="1"/>
  <c r="B13" i="15"/>
  <c r="U12" i="15"/>
  <c r="T12" i="15"/>
  <c r="O12" i="15"/>
  <c r="Q12" i="15" s="1"/>
  <c r="N12" i="15"/>
  <c r="I12" i="15"/>
  <c r="K12" i="15" s="1"/>
  <c r="H12" i="15"/>
  <c r="C12" i="15"/>
  <c r="E12" i="15" s="1"/>
  <c r="B12" i="15"/>
  <c r="U11" i="15"/>
  <c r="T11" i="15"/>
  <c r="O11" i="15"/>
  <c r="Q11" i="15" s="1"/>
  <c r="N11" i="15"/>
  <c r="I11" i="15"/>
  <c r="K11" i="15" s="1"/>
  <c r="H11" i="15"/>
  <c r="G11" i="15"/>
  <c r="C11" i="15"/>
  <c r="E11" i="15" s="1"/>
  <c r="B11" i="15"/>
  <c r="U10" i="15"/>
  <c r="T10" i="15"/>
  <c r="O10" i="15"/>
  <c r="Q10" i="15" s="1"/>
  <c r="N10" i="15"/>
  <c r="I10" i="15"/>
  <c r="K10" i="15" s="1"/>
  <c r="H10" i="15"/>
  <c r="C10" i="15"/>
  <c r="E10" i="15" s="1"/>
  <c r="B10" i="15"/>
  <c r="U9" i="15"/>
  <c r="T9" i="15"/>
  <c r="O9" i="15"/>
  <c r="Q9" i="15" s="1"/>
  <c r="N9" i="15"/>
  <c r="I9" i="15"/>
  <c r="K9" i="15" s="1"/>
  <c r="H9" i="15"/>
  <c r="C9" i="15"/>
  <c r="E9" i="15" s="1"/>
  <c r="B9" i="15"/>
  <c r="U8" i="15"/>
  <c r="T8" i="15"/>
  <c r="O8" i="15"/>
  <c r="Q8" i="15" s="1"/>
  <c r="N8" i="15"/>
  <c r="I8" i="15"/>
  <c r="K8" i="15" s="1"/>
  <c r="H8" i="15"/>
  <c r="C8" i="15"/>
  <c r="E8" i="15" s="1"/>
  <c r="B8" i="15"/>
  <c r="U7" i="15"/>
  <c r="W7" i="15" s="1"/>
  <c r="T7" i="15"/>
  <c r="O7" i="15"/>
  <c r="Q7" i="15" s="1"/>
  <c r="N7" i="15"/>
  <c r="M7" i="15"/>
  <c r="I7" i="15"/>
  <c r="K7" i="15" s="1"/>
  <c r="H7" i="15"/>
  <c r="C7" i="15"/>
  <c r="E7" i="15" s="1"/>
  <c r="B7" i="15"/>
  <c r="U6" i="15"/>
  <c r="W6" i="15" s="1"/>
  <c r="T6" i="15"/>
  <c r="O6" i="15"/>
  <c r="Q6" i="15" s="1"/>
  <c r="N6" i="15"/>
  <c r="I6" i="15"/>
  <c r="K6" i="15" s="1"/>
  <c r="H6" i="15"/>
  <c r="C6" i="15"/>
  <c r="E6" i="15" s="1"/>
  <c r="B6" i="15"/>
  <c r="U5" i="15"/>
  <c r="W5" i="15" s="1"/>
  <c r="T5" i="15"/>
  <c r="O5" i="15"/>
  <c r="Q5" i="15" s="1"/>
  <c r="N5" i="15"/>
  <c r="I5" i="15"/>
  <c r="K5" i="15" s="1"/>
  <c r="H5" i="15"/>
  <c r="C5" i="15"/>
  <c r="E5" i="15" s="1"/>
  <c r="B5" i="15"/>
  <c r="U4" i="15"/>
  <c r="T4" i="15"/>
  <c r="O4" i="15"/>
  <c r="N4" i="15"/>
  <c r="M4" i="15"/>
  <c r="I4" i="15"/>
  <c r="K4" i="15" s="1"/>
  <c r="H4" i="15"/>
  <c r="G4" i="15"/>
  <c r="C4" i="15"/>
  <c r="B4" i="15"/>
  <c r="K2" i="15"/>
  <c r="Q2" i="15" s="1"/>
  <c r="V44" i="14"/>
  <c r="C44" i="14"/>
  <c r="E44" i="14" s="1"/>
  <c r="B44" i="14"/>
  <c r="V43" i="14"/>
  <c r="C43" i="14"/>
  <c r="E43" i="14" s="1"/>
  <c r="B43" i="14"/>
  <c r="V42" i="14"/>
  <c r="C42" i="14"/>
  <c r="E42" i="14" s="1"/>
  <c r="B42" i="14"/>
  <c r="E41" i="14"/>
  <c r="C41" i="14"/>
  <c r="B41" i="14"/>
  <c r="C40" i="14"/>
  <c r="E40" i="14" s="1"/>
  <c r="B40" i="14"/>
  <c r="C39" i="14"/>
  <c r="E39" i="14" s="1"/>
  <c r="B39" i="14"/>
  <c r="C38" i="14"/>
  <c r="E38" i="14" s="1"/>
  <c r="B38" i="14"/>
  <c r="C37" i="14"/>
  <c r="E37" i="14" s="1"/>
  <c r="B37" i="14"/>
  <c r="I36" i="14"/>
  <c r="K36" i="14" s="1"/>
  <c r="H36" i="14"/>
  <c r="C36" i="14"/>
  <c r="E36" i="14" s="1"/>
  <c r="B36" i="14"/>
  <c r="K35" i="14"/>
  <c r="I35" i="14"/>
  <c r="H35" i="14"/>
  <c r="C35" i="14"/>
  <c r="E35" i="14" s="1"/>
  <c r="B35" i="14"/>
  <c r="W34" i="14"/>
  <c r="V34" i="14"/>
  <c r="I34" i="14"/>
  <c r="K34" i="14" s="1"/>
  <c r="H34" i="14"/>
  <c r="C34" i="14"/>
  <c r="E34" i="14" s="1"/>
  <c r="B34" i="14"/>
  <c r="I33" i="14"/>
  <c r="K33" i="14" s="1"/>
  <c r="H33" i="14"/>
  <c r="C33" i="14"/>
  <c r="E33" i="14" s="1"/>
  <c r="B33" i="14"/>
  <c r="K32" i="14"/>
  <c r="I32" i="14"/>
  <c r="H32" i="14"/>
  <c r="C32" i="14"/>
  <c r="E32" i="14" s="1"/>
  <c r="B32" i="14"/>
  <c r="I31" i="14"/>
  <c r="V25" i="14" s="1"/>
  <c r="H31" i="14"/>
  <c r="C31" i="14"/>
  <c r="E31" i="14" s="1"/>
  <c r="B31" i="14"/>
  <c r="X30" i="14"/>
  <c r="I30" i="14"/>
  <c r="K30" i="14" s="1"/>
  <c r="H30" i="14"/>
  <c r="E30" i="14"/>
  <c r="C30" i="14"/>
  <c r="B30" i="14"/>
  <c r="K29" i="14"/>
  <c r="I29" i="14"/>
  <c r="H29" i="14"/>
  <c r="C29" i="14"/>
  <c r="E29" i="14" s="1"/>
  <c r="B29" i="14"/>
  <c r="I28" i="14"/>
  <c r="H28" i="14"/>
  <c r="C28" i="14"/>
  <c r="E28" i="14" s="1"/>
  <c r="B28" i="14"/>
  <c r="I27" i="14"/>
  <c r="K27" i="14" s="1"/>
  <c r="H27" i="14"/>
  <c r="C27" i="14"/>
  <c r="E27" i="14" s="1"/>
  <c r="B27" i="14"/>
  <c r="I26" i="14"/>
  <c r="K26" i="14" s="1"/>
  <c r="H26" i="14"/>
  <c r="E26" i="14"/>
  <c r="C26" i="14"/>
  <c r="B26" i="14"/>
  <c r="T25" i="14"/>
  <c r="K25" i="14"/>
  <c r="I25" i="14"/>
  <c r="H25" i="14"/>
  <c r="C25" i="14"/>
  <c r="B25" i="14"/>
  <c r="T24" i="14"/>
  <c r="I24" i="14"/>
  <c r="K24" i="14" s="1"/>
  <c r="H24" i="14"/>
  <c r="C24" i="14"/>
  <c r="E24" i="14" s="1"/>
  <c r="B24" i="14"/>
  <c r="T23" i="14"/>
  <c r="I23" i="14"/>
  <c r="K23" i="14" s="1"/>
  <c r="H23" i="14"/>
  <c r="C23" i="14"/>
  <c r="E23" i="14" s="1"/>
  <c r="B23" i="14"/>
  <c r="T22" i="14"/>
  <c r="I22" i="14"/>
  <c r="K22" i="14" s="1"/>
  <c r="H22" i="14"/>
  <c r="C22" i="14"/>
  <c r="E22" i="14" s="1"/>
  <c r="B22" i="14"/>
  <c r="T21" i="14"/>
  <c r="O21" i="14"/>
  <c r="Q21" i="14" s="1"/>
  <c r="N21" i="14"/>
  <c r="I21" i="14"/>
  <c r="K21" i="14" s="1"/>
  <c r="H21" i="14"/>
  <c r="C21" i="14"/>
  <c r="E21" i="14" s="1"/>
  <c r="B21" i="14"/>
  <c r="T20" i="14"/>
  <c r="O20" i="14"/>
  <c r="Q20" i="14" s="1"/>
  <c r="N20" i="14"/>
  <c r="K20" i="14"/>
  <c r="I20" i="14"/>
  <c r="H20" i="14"/>
  <c r="C20" i="14"/>
  <c r="E20" i="14" s="1"/>
  <c r="B20" i="14"/>
  <c r="T19" i="14"/>
  <c r="O19" i="14"/>
  <c r="Q19" i="14" s="1"/>
  <c r="N19" i="14"/>
  <c r="K19" i="14"/>
  <c r="I19" i="14"/>
  <c r="H19" i="14"/>
  <c r="C19" i="14"/>
  <c r="E19" i="14" s="1"/>
  <c r="B19" i="14"/>
  <c r="T18" i="14"/>
  <c r="O18" i="14"/>
  <c r="Q18" i="14" s="1"/>
  <c r="N18" i="14"/>
  <c r="M18" i="14"/>
  <c r="I18" i="14"/>
  <c r="K18" i="14" s="1"/>
  <c r="H18" i="14"/>
  <c r="C18" i="14"/>
  <c r="E18" i="14" s="1"/>
  <c r="B18" i="14"/>
  <c r="T17" i="14"/>
  <c r="Q17" i="14"/>
  <c r="O17" i="14"/>
  <c r="N17" i="14"/>
  <c r="I17" i="14"/>
  <c r="K17" i="14" s="1"/>
  <c r="H17" i="14"/>
  <c r="C17" i="14"/>
  <c r="E17" i="14" s="1"/>
  <c r="B17" i="14"/>
  <c r="O16" i="14"/>
  <c r="Q16" i="14" s="1"/>
  <c r="N16" i="14"/>
  <c r="K16" i="14"/>
  <c r="I16" i="14"/>
  <c r="H16" i="14"/>
  <c r="C16" i="14"/>
  <c r="E16" i="14" s="1"/>
  <c r="B16" i="14"/>
  <c r="Q15" i="14"/>
  <c r="O15" i="14"/>
  <c r="N15" i="14"/>
  <c r="I15" i="14"/>
  <c r="K15" i="14" s="1"/>
  <c r="H15" i="14"/>
  <c r="C15" i="14"/>
  <c r="E15" i="14" s="1"/>
  <c r="B15" i="14"/>
  <c r="O14" i="14"/>
  <c r="Q14" i="14" s="1"/>
  <c r="N14" i="14"/>
  <c r="I14" i="14"/>
  <c r="K14" i="14" s="1"/>
  <c r="H14" i="14"/>
  <c r="C14" i="14"/>
  <c r="E14" i="14" s="1"/>
  <c r="B14" i="14"/>
  <c r="U13" i="14"/>
  <c r="T13" i="14"/>
  <c r="O13" i="14"/>
  <c r="Q13" i="14" s="1"/>
  <c r="N13" i="14"/>
  <c r="I13" i="14"/>
  <c r="K13" i="14" s="1"/>
  <c r="H13" i="14"/>
  <c r="C13" i="14"/>
  <c r="E13" i="14" s="1"/>
  <c r="B13" i="14"/>
  <c r="U12" i="14"/>
  <c r="T12" i="14"/>
  <c r="O12" i="14"/>
  <c r="Q12" i="14" s="1"/>
  <c r="N12" i="14"/>
  <c r="I12" i="14"/>
  <c r="K12" i="14" s="1"/>
  <c r="H12" i="14"/>
  <c r="C12" i="14"/>
  <c r="E12" i="14" s="1"/>
  <c r="B12" i="14"/>
  <c r="U11" i="14"/>
  <c r="T11" i="14"/>
  <c r="O11" i="14"/>
  <c r="Q11" i="14" s="1"/>
  <c r="N11" i="14"/>
  <c r="I11" i="14"/>
  <c r="K11" i="14" s="1"/>
  <c r="H11" i="14"/>
  <c r="G11" i="14"/>
  <c r="C11" i="14"/>
  <c r="B11" i="14"/>
  <c r="U10" i="14"/>
  <c r="T10" i="14"/>
  <c r="O10" i="14"/>
  <c r="Q10" i="14" s="1"/>
  <c r="N10" i="14"/>
  <c r="I10" i="14"/>
  <c r="K10" i="14" s="1"/>
  <c r="H10" i="14"/>
  <c r="C10" i="14"/>
  <c r="E10" i="14" s="1"/>
  <c r="B10" i="14"/>
  <c r="U9" i="14"/>
  <c r="T9" i="14"/>
  <c r="O9" i="14"/>
  <c r="Q9" i="14" s="1"/>
  <c r="N9" i="14"/>
  <c r="I9" i="14"/>
  <c r="K9" i="14" s="1"/>
  <c r="H9" i="14"/>
  <c r="C9" i="14"/>
  <c r="E9" i="14" s="1"/>
  <c r="B9" i="14"/>
  <c r="U8" i="14"/>
  <c r="T8" i="14"/>
  <c r="O8" i="14"/>
  <c r="Q8" i="14" s="1"/>
  <c r="N8" i="14"/>
  <c r="I8" i="14"/>
  <c r="K8" i="14" s="1"/>
  <c r="H8" i="14"/>
  <c r="C8" i="14"/>
  <c r="E8" i="14" s="1"/>
  <c r="B8" i="14"/>
  <c r="U7" i="14"/>
  <c r="W7" i="14" s="1"/>
  <c r="T7" i="14"/>
  <c r="O7" i="14"/>
  <c r="Q7" i="14" s="1"/>
  <c r="N7" i="14"/>
  <c r="M7" i="14"/>
  <c r="I7" i="14"/>
  <c r="K7" i="14" s="1"/>
  <c r="H7" i="14"/>
  <c r="C7" i="14"/>
  <c r="E7" i="14" s="1"/>
  <c r="B7" i="14"/>
  <c r="U6" i="14"/>
  <c r="W6" i="14" s="1"/>
  <c r="T6" i="14"/>
  <c r="O6" i="14"/>
  <c r="Q6" i="14" s="1"/>
  <c r="N6" i="14"/>
  <c r="I6" i="14"/>
  <c r="K6" i="14" s="1"/>
  <c r="H6" i="14"/>
  <c r="C6" i="14"/>
  <c r="E6" i="14" s="1"/>
  <c r="B6" i="14"/>
  <c r="U5" i="14"/>
  <c r="W5" i="14" s="1"/>
  <c r="T5" i="14"/>
  <c r="O5" i="14"/>
  <c r="Q5" i="14" s="1"/>
  <c r="N5" i="14"/>
  <c r="I5" i="14"/>
  <c r="K5" i="14" s="1"/>
  <c r="H5" i="14"/>
  <c r="C5" i="14"/>
  <c r="E5" i="14" s="1"/>
  <c r="B5" i="14"/>
  <c r="U4" i="14"/>
  <c r="W4" i="14" s="1"/>
  <c r="T4" i="14"/>
  <c r="O4" i="14"/>
  <c r="N4" i="14"/>
  <c r="M4" i="14"/>
  <c r="I4" i="14"/>
  <c r="H4" i="14"/>
  <c r="G4" i="14"/>
  <c r="C4" i="14"/>
  <c r="B4" i="14"/>
  <c r="K2" i="14"/>
  <c r="W2" i="14" s="1"/>
  <c r="W15" i="14" s="1"/>
  <c r="V44" i="13"/>
  <c r="C44" i="13"/>
  <c r="E44" i="13" s="1"/>
  <c r="B44" i="13"/>
  <c r="C43" i="13"/>
  <c r="E43" i="13" s="1"/>
  <c r="B43" i="13"/>
  <c r="C42" i="13"/>
  <c r="E42" i="13" s="1"/>
  <c r="B42" i="13"/>
  <c r="C41" i="13"/>
  <c r="E41" i="13" s="1"/>
  <c r="B41" i="13"/>
  <c r="E40" i="13"/>
  <c r="C40" i="13"/>
  <c r="B40" i="13"/>
  <c r="C39" i="13"/>
  <c r="E39" i="13" s="1"/>
  <c r="B39" i="13"/>
  <c r="C38" i="13"/>
  <c r="E38" i="13" s="1"/>
  <c r="B38" i="13"/>
  <c r="C37" i="13"/>
  <c r="E37" i="13" s="1"/>
  <c r="B37" i="13"/>
  <c r="I36" i="13"/>
  <c r="K36" i="13" s="1"/>
  <c r="H36" i="13"/>
  <c r="C36" i="13"/>
  <c r="E36" i="13" s="1"/>
  <c r="B36" i="13"/>
  <c r="I35" i="13"/>
  <c r="K35" i="13" s="1"/>
  <c r="H35" i="13"/>
  <c r="E35" i="13"/>
  <c r="C35" i="13"/>
  <c r="B35" i="13"/>
  <c r="W34" i="13"/>
  <c r="V34" i="13"/>
  <c r="I34" i="13"/>
  <c r="K34" i="13" s="1"/>
  <c r="H34" i="13"/>
  <c r="C34" i="13"/>
  <c r="E34" i="13" s="1"/>
  <c r="B34" i="13"/>
  <c r="I33" i="13"/>
  <c r="H33" i="13"/>
  <c r="E33" i="13"/>
  <c r="C33" i="13"/>
  <c r="B33" i="13"/>
  <c r="K32" i="13"/>
  <c r="I32" i="13"/>
  <c r="H32" i="13"/>
  <c r="C32" i="13"/>
  <c r="E32" i="13" s="1"/>
  <c r="B32" i="13"/>
  <c r="I31" i="13"/>
  <c r="H31" i="13"/>
  <c r="C31" i="13"/>
  <c r="E31" i="13" s="1"/>
  <c r="B31" i="13"/>
  <c r="X30" i="13"/>
  <c r="K30" i="13"/>
  <c r="I30" i="13"/>
  <c r="H30" i="13"/>
  <c r="C30" i="13"/>
  <c r="E30" i="13" s="1"/>
  <c r="B30" i="13"/>
  <c r="I29" i="13"/>
  <c r="K29" i="13" s="1"/>
  <c r="H29" i="13"/>
  <c r="C29" i="13"/>
  <c r="E29" i="13" s="1"/>
  <c r="B29" i="13"/>
  <c r="I28" i="13"/>
  <c r="V22" i="13" s="1"/>
  <c r="H28" i="13"/>
  <c r="C28" i="13"/>
  <c r="E28" i="13" s="1"/>
  <c r="B28" i="13"/>
  <c r="K27" i="13"/>
  <c r="I27" i="13"/>
  <c r="H27" i="13"/>
  <c r="C27" i="13"/>
  <c r="E27" i="13" s="1"/>
  <c r="B27" i="13"/>
  <c r="I26" i="13"/>
  <c r="K26" i="13" s="1"/>
  <c r="H26" i="13"/>
  <c r="C26" i="13"/>
  <c r="E26" i="13" s="1"/>
  <c r="B26" i="13"/>
  <c r="T25" i="13"/>
  <c r="I25" i="13"/>
  <c r="K25" i="13" s="1"/>
  <c r="H25" i="13"/>
  <c r="C25" i="13"/>
  <c r="B25" i="13"/>
  <c r="T24" i="13"/>
  <c r="I24" i="13"/>
  <c r="K24" i="13" s="1"/>
  <c r="H24" i="13"/>
  <c r="C24" i="13"/>
  <c r="E24" i="13" s="1"/>
  <c r="B24" i="13"/>
  <c r="T23" i="13"/>
  <c r="I23" i="13"/>
  <c r="K23" i="13" s="1"/>
  <c r="H23" i="13"/>
  <c r="C23" i="13"/>
  <c r="E23" i="13" s="1"/>
  <c r="B23" i="13"/>
  <c r="T22" i="13"/>
  <c r="I22" i="13"/>
  <c r="K22" i="13" s="1"/>
  <c r="H22" i="13"/>
  <c r="C22" i="13"/>
  <c r="E22" i="13" s="1"/>
  <c r="B22" i="13"/>
  <c r="T21" i="13"/>
  <c r="O21" i="13"/>
  <c r="Q21" i="13" s="1"/>
  <c r="N21" i="13"/>
  <c r="I21" i="13"/>
  <c r="K21" i="13" s="1"/>
  <c r="H21" i="13"/>
  <c r="C21" i="13"/>
  <c r="E21" i="13" s="1"/>
  <c r="B21" i="13"/>
  <c r="T20" i="13"/>
  <c r="O20" i="13"/>
  <c r="Q20" i="13" s="1"/>
  <c r="N20" i="13"/>
  <c r="I20" i="13"/>
  <c r="K20" i="13" s="1"/>
  <c r="H20" i="13"/>
  <c r="C20" i="13"/>
  <c r="E20" i="13" s="1"/>
  <c r="B20" i="13"/>
  <c r="T19" i="13"/>
  <c r="O19" i="13"/>
  <c r="Q19" i="13" s="1"/>
  <c r="N19" i="13"/>
  <c r="I19" i="13"/>
  <c r="K19" i="13" s="1"/>
  <c r="H19" i="13"/>
  <c r="C19" i="13"/>
  <c r="E19" i="13" s="1"/>
  <c r="B19" i="13"/>
  <c r="T18" i="13"/>
  <c r="O18" i="13"/>
  <c r="Q18" i="13" s="1"/>
  <c r="N18" i="13"/>
  <c r="M18" i="13"/>
  <c r="I18" i="13"/>
  <c r="K18" i="13" s="1"/>
  <c r="H18" i="13"/>
  <c r="C18" i="13"/>
  <c r="E18" i="13" s="1"/>
  <c r="B18" i="13"/>
  <c r="T17" i="13"/>
  <c r="O17" i="13"/>
  <c r="Q17" i="13" s="1"/>
  <c r="N17" i="13"/>
  <c r="I17" i="13"/>
  <c r="K17" i="13" s="1"/>
  <c r="H17" i="13"/>
  <c r="C17" i="13"/>
  <c r="B17" i="13"/>
  <c r="Q16" i="13"/>
  <c r="O16" i="13"/>
  <c r="N16" i="13"/>
  <c r="I16" i="13"/>
  <c r="K16" i="13" s="1"/>
  <c r="H16" i="13"/>
  <c r="C16" i="13"/>
  <c r="E16" i="13" s="1"/>
  <c r="B16" i="13"/>
  <c r="O15" i="13"/>
  <c r="Q15" i="13" s="1"/>
  <c r="N15" i="13"/>
  <c r="I15" i="13"/>
  <c r="K15" i="13" s="1"/>
  <c r="H15" i="13"/>
  <c r="C15" i="13"/>
  <c r="E15" i="13" s="1"/>
  <c r="B15" i="13"/>
  <c r="O14" i="13"/>
  <c r="Q14" i="13" s="1"/>
  <c r="N14" i="13"/>
  <c r="I14" i="13"/>
  <c r="K14" i="13" s="1"/>
  <c r="H14" i="13"/>
  <c r="C14" i="13"/>
  <c r="E14" i="13" s="1"/>
  <c r="B14" i="13"/>
  <c r="U13" i="13"/>
  <c r="T13" i="13"/>
  <c r="O13" i="13"/>
  <c r="Q13" i="13" s="1"/>
  <c r="N13" i="13"/>
  <c r="I13" i="13"/>
  <c r="K13" i="13" s="1"/>
  <c r="H13" i="13"/>
  <c r="C13" i="13"/>
  <c r="E13" i="13" s="1"/>
  <c r="B13" i="13"/>
  <c r="U12" i="13"/>
  <c r="T12" i="13"/>
  <c r="O12" i="13"/>
  <c r="Q12" i="13" s="1"/>
  <c r="N12" i="13"/>
  <c r="I12" i="13"/>
  <c r="K12" i="13" s="1"/>
  <c r="H12" i="13"/>
  <c r="C12" i="13"/>
  <c r="E12" i="13" s="1"/>
  <c r="B12" i="13"/>
  <c r="U11" i="13"/>
  <c r="T11" i="13"/>
  <c r="O11" i="13"/>
  <c r="Q11" i="13" s="1"/>
  <c r="N11" i="13"/>
  <c r="I11" i="13"/>
  <c r="K11" i="13" s="1"/>
  <c r="H11" i="13"/>
  <c r="G11" i="13"/>
  <c r="C11" i="13"/>
  <c r="B11" i="13"/>
  <c r="U10" i="13"/>
  <c r="T10" i="13"/>
  <c r="O10" i="13"/>
  <c r="Q10" i="13" s="1"/>
  <c r="N10" i="13"/>
  <c r="I10" i="13"/>
  <c r="K10" i="13" s="1"/>
  <c r="H10" i="13"/>
  <c r="C10" i="13"/>
  <c r="E10" i="13" s="1"/>
  <c r="B10" i="13"/>
  <c r="U9" i="13"/>
  <c r="T9" i="13"/>
  <c r="Q9" i="13"/>
  <c r="O9" i="13"/>
  <c r="N9" i="13"/>
  <c r="I9" i="13"/>
  <c r="K9" i="13" s="1"/>
  <c r="H9" i="13"/>
  <c r="C9" i="13"/>
  <c r="E9" i="13" s="1"/>
  <c r="B9" i="13"/>
  <c r="U8" i="13"/>
  <c r="T8" i="13"/>
  <c r="Q8" i="13"/>
  <c r="O8" i="13"/>
  <c r="N8" i="13"/>
  <c r="I8" i="13"/>
  <c r="K8" i="13" s="1"/>
  <c r="H8" i="13"/>
  <c r="C8" i="13"/>
  <c r="E8" i="13" s="1"/>
  <c r="B8" i="13"/>
  <c r="U7" i="13"/>
  <c r="W7" i="13" s="1"/>
  <c r="T7" i="13"/>
  <c r="O7" i="13"/>
  <c r="Q7" i="13" s="1"/>
  <c r="N7" i="13"/>
  <c r="M7" i="13"/>
  <c r="K7" i="13"/>
  <c r="I7" i="13"/>
  <c r="H7" i="13"/>
  <c r="C7" i="13"/>
  <c r="E7" i="13" s="1"/>
  <c r="B7" i="13"/>
  <c r="U6" i="13"/>
  <c r="W6" i="13" s="1"/>
  <c r="T6" i="13"/>
  <c r="O6" i="13"/>
  <c r="Q6" i="13" s="1"/>
  <c r="N6" i="13"/>
  <c r="I6" i="13"/>
  <c r="K6" i="13" s="1"/>
  <c r="H6" i="13"/>
  <c r="C6" i="13"/>
  <c r="E6" i="13" s="1"/>
  <c r="B6" i="13"/>
  <c r="U5" i="13"/>
  <c r="W5" i="13" s="1"/>
  <c r="T5" i="13"/>
  <c r="O5" i="13"/>
  <c r="Q5" i="13" s="1"/>
  <c r="N5" i="13"/>
  <c r="I5" i="13"/>
  <c r="K5" i="13" s="1"/>
  <c r="H5" i="13"/>
  <c r="C5" i="13"/>
  <c r="E5" i="13" s="1"/>
  <c r="B5" i="13"/>
  <c r="U4" i="13"/>
  <c r="W4" i="13" s="1"/>
  <c r="T4" i="13"/>
  <c r="O4" i="13"/>
  <c r="N4" i="13"/>
  <c r="M4" i="13"/>
  <c r="I4" i="13"/>
  <c r="K4" i="13" s="1"/>
  <c r="H4" i="13"/>
  <c r="G4" i="13"/>
  <c r="C4" i="13"/>
  <c r="B4" i="13"/>
  <c r="K2" i="13"/>
  <c r="W2" i="13" s="1"/>
  <c r="W15" i="13" s="1"/>
  <c r="V44" i="12"/>
  <c r="C44" i="12"/>
  <c r="E44" i="12" s="1"/>
  <c r="B44" i="12"/>
  <c r="V43" i="12"/>
  <c r="C43" i="12"/>
  <c r="E43" i="12" s="1"/>
  <c r="B43" i="12"/>
  <c r="C42" i="12"/>
  <c r="E42" i="12" s="1"/>
  <c r="B42" i="12"/>
  <c r="C41" i="12"/>
  <c r="E41" i="12" s="1"/>
  <c r="B41" i="12"/>
  <c r="C40" i="12"/>
  <c r="E40" i="12" s="1"/>
  <c r="B40" i="12"/>
  <c r="C39" i="12"/>
  <c r="E39" i="12" s="1"/>
  <c r="B39" i="12"/>
  <c r="C38" i="12"/>
  <c r="E38" i="12" s="1"/>
  <c r="B38" i="12"/>
  <c r="C37" i="12"/>
  <c r="E37" i="12" s="1"/>
  <c r="B37" i="12"/>
  <c r="I36" i="12"/>
  <c r="K36" i="12" s="1"/>
  <c r="H36" i="12"/>
  <c r="C36" i="12"/>
  <c r="E36" i="12" s="1"/>
  <c r="B36" i="12"/>
  <c r="I35" i="12"/>
  <c r="K35" i="12" s="1"/>
  <c r="H35" i="12"/>
  <c r="C35" i="12"/>
  <c r="E35" i="12" s="1"/>
  <c r="B35" i="12"/>
  <c r="W34" i="12"/>
  <c r="V34" i="12"/>
  <c r="K34" i="12"/>
  <c r="I34" i="12"/>
  <c r="H34" i="12"/>
  <c r="C34" i="12"/>
  <c r="E34" i="12" s="1"/>
  <c r="B34" i="12"/>
  <c r="I33" i="12"/>
  <c r="K33" i="12" s="1"/>
  <c r="H33" i="12"/>
  <c r="C33" i="12"/>
  <c r="E33" i="12" s="1"/>
  <c r="B33" i="12"/>
  <c r="I32" i="12"/>
  <c r="K32" i="12" s="1"/>
  <c r="H32" i="12"/>
  <c r="C32" i="12"/>
  <c r="E32" i="12" s="1"/>
  <c r="B32" i="12"/>
  <c r="I31" i="12"/>
  <c r="V25" i="12" s="1"/>
  <c r="H31" i="12"/>
  <c r="E31" i="12"/>
  <c r="C31" i="12"/>
  <c r="B31" i="12"/>
  <c r="X30" i="12"/>
  <c r="I30" i="12"/>
  <c r="K30" i="12" s="1"/>
  <c r="H30" i="12"/>
  <c r="C30" i="12"/>
  <c r="E30" i="12" s="1"/>
  <c r="B30" i="12"/>
  <c r="I29" i="12"/>
  <c r="K29" i="12" s="1"/>
  <c r="H29" i="12"/>
  <c r="C29" i="12"/>
  <c r="E29" i="12" s="1"/>
  <c r="B29" i="12"/>
  <c r="I28" i="12"/>
  <c r="H28" i="12"/>
  <c r="C28" i="12"/>
  <c r="E28" i="12" s="1"/>
  <c r="B28" i="12"/>
  <c r="K27" i="12"/>
  <c r="I27" i="12"/>
  <c r="H27" i="12"/>
  <c r="C27" i="12"/>
  <c r="E27" i="12" s="1"/>
  <c r="B27" i="12"/>
  <c r="I26" i="12"/>
  <c r="K26" i="12" s="1"/>
  <c r="H26" i="12"/>
  <c r="C26" i="12"/>
  <c r="E26" i="12" s="1"/>
  <c r="B26" i="12"/>
  <c r="T25" i="12"/>
  <c r="K25" i="12"/>
  <c r="I25" i="12"/>
  <c r="H25" i="12"/>
  <c r="C25" i="12"/>
  <c r="E25" i="12" s="1"/>
  <c r="B25" i="12"/>
  <c r="T24" i="12"/>
  <c r="I24" i="12"/>
  <c r="K24" i="12" s="1"/>
  <c r="H24" i="12"/>
  <c r="C24" i="12"/>
  <c r="E24" i="12" s="1"/>
  <c r="B24" i="12"/>
  <c r="T23" i="12"/>
  <c r="I23" i="12"/>
  <c r="K23" i="12" s="1"/>
  <c r="H23" i="12"/>
  <c r="C23" i="12"/>
  <c r="E23" i="12" s="1"/>
  <c r="B23" i="12"/>
  <c r="T22" i="12"/>
  <c r="I22" i="12"/>
  <c r="K22" i="12" s="1"/>
  <c r="H22" i="12"/>
  <c r="C22" i="12"/>
  <c r="E22" i="12" s="1"/>
  <c r="B22" i="12"/>
  <c r="T21" i="12"/>
  <c r="Q21" i="12"/>
  <c r="O21" i="12"/>
  <c r="N21" i="12"/>
  <c r="I21" i="12"/>
  <c r="K21" i="12" s="1"/>
  <c r="H21" i="12"/>
  <c r="C21" i="12"/>
  <c r="E21" i="12" s="1"/>
  <c r="B21" i="12"/>
  <c r="T20" i="12"/>
  <c r="Q20" i="12"/>
  <c r="O20" i="12"/>
  <c r="N20" i="12"/>
  <c r="I20" i="12"/>
  <c r="K20" i="12" s="1"/>
  <c r="H20" i="12"/>
  <c r="C20" i="12"/>
  <c r="E20" i="12" s="1"/>
  <c r="B20" i="12"/>
  <c r="T19" i="12"/>
  <c r="O19" i="12"/>
  <c r="Q19" i="12" s="1"/>
  <c r="N19" i="12"/>
  <c r="I19" i="12"/>
  <c r="K19" i="12" s="1"/>
  <c r="H19" i="12"/>
  <c r="C19" i="12"/>
  <c r="E19" i="12" s="1"/>
  <c r="B19" i="12"/>
  <c r="T18" i="12"/>
  <c r="O18" i="12"/>
  <c r="Q18" i="12" s="1"/>
  <c r="N18" i="12"/>
  <c r="M18" i="12"/>
  <c r="I18" i="12"/>
  <c r="K18" i="12" s="1"/>
  <c r="H18" i="12"/>
  <c r="C18" i="12"/>
  <c r="E18" i="12" s="1"/>
  <c r="B18" i="12"/>
  <c r="T17" i="12"/>
  <c r="Q17" i="12"/>
  <c r="O17" i="12"/>
  <c r="N17" i="12"/>
  <c r="I17" i="12"/>
  <c r="K17" i="12" s="1"/>
  <c r="H17" i="12"/>
  <c r="C17" i="12"/>
  <c r="B17" i="12"/>
  <c r="O16" i="12"/>
  <c r="Q16" i="12" s="1"/>
  <c r="N16" i="12"/>
  <c r="K16" i="12"/>
  <c r="I16" i="12"/>
  <c r="H16" i="12"/>
  <c r="C16" i="12"/>
  <c r="E16" i="12" s="1"/>
  <c r="B16" i="12"/>
  <c r="O15" i="12"/>
  <c r="Q15" i="12" s="1"/>
  <c r="N15" i="12"/>
  <c r="I15" i="12"/>
  <c r="K15" i="12" s="1"/>
  <c r="H15" i="12"/>
  <c r="C15" i="12"/>
  <c r="E15" i="12" s="1"/>
  <c r="B15" i="12"/>
  <c r="Q14" i="12"/>
  <c r="O14" i="12"/>
  <c r="N14" i="12"/>
  <c r="I14" i="12"/>
  <c r="K14" i="12" s="1"/>
  <c r="H14" i="12"/>
  <c r="C14" i="12"/>
  <c r="E14" i="12" s="1"/>
  <c r="B14" i="12"/>
  <c r="U13" i="12"/>
  <c r="T13" i="12"/>
  <c r="O13" i="12"/>
  <c r="Q13" i="12" s="1"/>
  <c r="N13" i="12"/>
  <c r="I13" i="12"/>
  <c r="K13" i="12" s="1"/>
  <c r="H13" i="12"/>
  <c r="C13" i="12"/>
  <c r="E13" i="12" s="1"/>
  <c r="B13" i="12"/>
  <c r="U12" i="12"/>
  <c r="T12" i="12"/>
  <c r="O12" i="12"/>
  <c r="Q12" i="12" s="1"/>
  <c r="N12" i="12"/>
  <c r="I12" i="12"/>
  <c r="K12" i="12" s="1"/>
  <c r="H12" i="12"/>
  <c r="C12" i="12"/>
  <c r="E12" i="12" s="1"/>
  <c r="B12" i="12"/>
  <c r="U11" i="12"/>
  <c r="T11" i="12"/>
  <c r="O11" i="12"/>
  <c r="Q11" i="12" s="1"/>
  <c r="N11" i="12"/>
  <c r="I11" i="12"/>
  <c r="K11" i="12" s="1"/>
  <c r="H11" i="12"/>
  <c r="G11" i="12"/>
  <c r="C11" i="12"/>
  <c r="B11" i="12"/>
  <c r="U10" i="12"/>
  <c r="T10" i="12"/>
  <c r="O10" i="12"/>
  <c r="Q10" i="12" s="1"/>
  <c r="N10" i="12"/>
  <c r="I10" i="12"/>
  <c r="K10" i="12" s="1"/>
  <c r="H10" i="12"/>
  <c r="C10" i="12"/>
  <c r="E10" i="12" s="1"/>
  <c r="B10" i="12"/>
  <c r="U9" i="12"/>
  <c r="T9" i="12"/>
  <c r="O9" i="12"/>
  <c r="Q9" i="12" s="1"/>
  <c r="N9" i="12"/>
  <c r="I9" i="12"/>
  <c r="K9" i="12" s="1"/>
  <c r="H9" i="12"/>
  <c r="C9" i="12"/>
  <c r="E9" i="12" s="1"/>
  <c r="B9" i="12"/>
  <c r="U8" i="12"/>
  <c r="T8" i="12"/>
  <c r="O8" i="12"/>
  <c r="Q8" i="12" s="1"/>
  <c r="N8" i="12"/>
  <c r="K8" i="12"/>
  <c r="I8" i="12"/>
  <c r="H8" i="12"/>
  <c r="C8" i="12"/>
  <c r="E8" i="12" s="1"/>
  <c r="B8" i="12"/>
  <c r="U7" i="12"/>
  <c r="W7" i="12" s="1"/>
  <c r="T7" i="12"/>
  <c r="O7" i="12"/>
  <c r="Q7" i="12" s="1"/>
  <c r="N7" i="12"/>
  <c r="M7" i="12"/>
  <c r="I7" i="12"/>
  <c r="K7" i="12" s="1"/>
  <c r="H7" i="12"/>
  <c r="C7" i="12"/>
  <c r="E7" i="12" s="1"/>
  <c r="B7" i="12"/>
  <c r="U6" i="12"/>
  <c r="W6" i="12" s="1"/>
  <c r="T6" i="12"/>
  <c r="O6" i="12"/>
  <c r="Q6" i="12" s="1"/>
  <c r="N6" i="12"/>
  <c r="I6" i="12"/>
  <c r="K6" i="12" s="1"/>
  <c r="H6" i="12"/>
  <c r="C6" i="12"/>
  <c r="E6" i="12" s="1"/>
  <c r="B6" i="12"/>
  <c r="U5" i="12"/>
  <c r="W5" i="12" s="1"/>
  <c r="T5" i="12"/>
  <c r="O5" i="12"/>
  <c r="Q5" i="12" s="1"/>
  <c r="N5" i="12"/>
  <c r="I5" i="12"/>
  <c r="K5" i="12" s="1"/>
  <c r="H5" i="12"/>
  <c r="C5" i="12"/>
  <c r="E5" i="12" s="1"/>
  <c r="B5" i="12"/>
  <c r="U4" i="12"/>
  <c r="W4" i="12" s="1"/>
  <c r="T4" i="12"/>
  <c r="O4" i="12"/>
  <c r="Q4" i="12" s="1"/>
  <c r="N4" i="12"/>
  <c r="M4" i="12"/>
  <c r="I4" i="12"/>
  <c r="H4" i="12"/>
  <c r="G4" i="12"/>
  <c r="C4" i="12"/>
  <c r="B4" i="12"/>
  <c r="K2" i="12"/>
  <c r="W2" i="12" s="1"/>
  <c r="W15" i="12" s="1"/>
  <c r="V44" i="11"/>
  <c r="C44" i="11"/>
  <c r="E44" i="11" s="1"/>
  <c r="B44" i="11"/>
  <c r="V43" i="11"/>
  <c r="C43" i="11"/>
  <c r="E43" i="11" s="1"/>
  <c r="B43" i="11"/>
  <c r="V42" i="11"/>
  <c r="C42" i="11"/>
  <c r="E42" i="11" s="1"/>
  <c r="B42" i="11"/>
  <c r="C41" i="11"/>
  <c r="E41" i="11" s="1"/>
  <c r="B41" i="11"/>
  <c r="C40" i="11"/>
  <c r="E40" i="11" s="1"/>
  <c r="B40" i="11"/>
  <c r="C39" i="11"/>
  <c r="E39" i="11" s="1"/>
  <c r="B39" i="11"/>
  <c r="C38" i="11"/>
  <c r="E38" i="11" s="1"/>
  <c r="B38" i="11"/>
  <c r="C37" i="11"/>
  <c r="E37" i="11" s="1"/>
  <c r="B37" i="11"/>
  <c r="I36" i="11"/>
  <c r="K36" i="11" s="1"/>
  <c r="H36" i="11"/>
  <c r="C36" i="11"/>
  <c r="E36" i="11" s="1"/>
  <c r="B36" i="11"/>
  <c r="I35" i="11"/>
  <c r="K35" i="11" s="1"/>
  <c r="H35" i="11"/>
  <c r="E35" i="11"/>
  <c r="C35" i="11"/>
  <c r="B35" i="11"/>
  <c r="W34" i="11"/>
  <c r="V34" i="11"/>
  <c r="I34" i="11"/>
  <c r="K34" i="11" s="1"/>
  <c r="H34" i="11"/>
  <c r="C34" i="11"/>
  <c r="B34" i="11"/>
  <c r="I33" i="11"/>
  <c r="H33" i="11"/>
  <c r="C33" i="11"/>
  <c r="E33" i="11" s="1"/>
  <c r="B33" i="11"/>
  <c r="I32" i="11"/>
  <c r="K32" i="11" s="1"/>
  <c r="H32" i="11"/>
  <c r="C32" i="11"/>
  <c r="E32" i="11" s="1"/>
  <c r="B32" i="11"/>
  <c r="I31" i="11"/>
  <c r="H31" i="11"/>
  <c r="C31" i="11"/>
  <c r="E31" i="11" s="1"/>
  <c r="B31" i="11"/>
  <c r="X30" i="11"/>
  <c r="I30" i="11"/>
  <c r="K30" i="11" s="1"/>
  <c r="H30" i="11"/>
  <c r="C30" i="11"/>
  <c r="E30" i="11" s="1"/>
  <c r="B30" i="11"/>
  <c r="I29" i="11"/>
  <c r="K29" i="11" s="1"/>
  <c r="H29" i="11"/>
  <c r="C29" i="11"/>
  <c r="E29" i="11" s="1"/>
  <c r="B29" i="11"/>
  <c r="K28" i="11"/>
  <c r="I28" i="11"/>
  <c r="H28" i="11"/>
  <c r="C28" i="11"/>
  <c r="E28" i="11" s="1"/>
  <c r="B28" i="11"/>
  <c r="I27" i="11"/>
  <c r="K27" i="11" s="1"/>
  <c r="H27" i="11"/>
  <c r="C27" i="11"/>
  <c r="E27" i="11" s="1"/>
  <c r="B27" i="11"/>
  <c r="K26" i="11"/>
  <c r="I26" i="11"/>
  <c r="H26" i="11"/>
  <c r="C26" i="11"/>
  <c r="E26" i="11" s="1"/>
  <c r="B26" i="11"/>
  <c r="T25" i="11"/>
  <c r="K25" i="11"/>
  <c r="I25" i="11"/>
  <c r="H25" i="11"/>
  <c r="C25" i="11"/>
  <c r="B25" i="11"/>
  <c r="T24" i="11"/>
  <c r="K24" i="11"/>
  <c r="I24" i="11"/>
  <c r="H24" i="11"/>
  <c r="C24" i="11"/>
  <c r="E24" i="11" s="1"/>
  <c r="B24" i="11"/>
  <c r="T23" i="11"/>
  <c r="K23" i="11"/>
  <c r="I23" i="11"/>
  <c r="H23" i="11"/>
  <c r="C23" i="11"/>
  <c r="E23" i="11" s="1"/>
  <c r="B23" i="11"/>
  <c r="T22" i="11"/>
  <c r="I22" i="11"/>
  <c r="K22" i="11" s="1"/>
  <c r="H22" i="11"/>
  <c r="C22" i="11"/>
  <c r="E22" i="11" s="1"/>
  <c r="B22" i="11"/>
  <c r="T21" i="11"/>
  <c r="Q21" i="11"/>
  <c r="O21" i="11"/>
  <c r="N21" i="11"/>
  <c r="I21" i="11"/>
  <c r="K21" i="11" s="1"/>
  <c r="H21" i="11"/>
  <c r="E21" i="11"/>
  <c r="C21" i="11"/>
  <c r="B21" i="11"/>
  <c r="T20" i="11"/>
  <c r="O20" i="11"/>
  <c r="Q20" i="11" s="1"/>
  <c r="N20" i="11"/>
  <c r="K20" i="11"/>
  <c r="I20" i="11"/>
  <c r="H20" i="11"/>
  <c r="C20" i="11"/>
  <c r="E20" i="11" s="1"/>
  <c r="B20" i="11"/>
  <c r="T19" i="11"/>
  <c r="Q19" i="11"/>
  <c r="O19" i="11"/>
  <c r="N19" i="11"/>
  <c r="I19" i="11"/>
  <c r="K19" i="11" s="1"/>
  <c r="H19" i="11"/>
  <c r="C19" i="11"/>
  <c r="E19" i="11" s="1"/>
  <c r="B19" i="11"/>
  <c r="T18" i="11"/>
  <c r="O18" i="11"/>
  <c r="Q18" i="11" s="1"/>
  <c r="N18" i="11"/>
  <c r="M18" i="11"/>
  <c r="I18" i="11"/>
  <c r="K18" i="11" s="1"/>
  <c r="H18" i="11"/>
  <c r="C18" i="11"/>
  <c r="E18" i="11" s="1"/>
  <c r="B18" i="11"/>
  <c r="T17" i="11"/>
  <c r="O17" i="11"/>
  <c r="Q17" i="11" s="1"/>
  <c r="N17" i="11"/>
  <c r="I17" i="11"/>
  <c r="K17" i="11" s="1"/>
  <c r="H17" i="11"/>
  <c r="C17" i="11"/>
  <c r="B17" i="11"/>
  <c r="Q16" i="11"/>
  <c r="O16" i="11"/>
  <c r="N16" i="11"/>
  <c r="I16" i="11"/>
  <c r="K16" i="11" s="1"/>
  <c r="H16" i="11"/>
  <c r="C16" i="11"/>
  <c r="E16" i="11" s="1"/>
  <c r="B16" i="11"/>
  <c r="O15" i="11"/>
  <c r="Q15" i="11" s="1"/>
  <c r="N15" i="11"/>
  <c r="I15" i="11"/>
  <c r="K15" i="11" s="1"/>
  <c r="H15" i="11"/>
  <c r="C15" i="11"/>
  <c r="E15" i="11" s="1"/>
  <c r="B15" i="11"/>
  <c r="O14" i="11"/>
  <c r="Q14" i="11" s="1"/>
  <c r="N14" i="11"/>
  <c r="I14" i="11"/>
  <c r="K14" i="11" s="1"/>
  <c r="H14" i="11"/>
  <c r="C14" i="11"/>
  <c r="E14" i="11" s="1"/>
  <c r="B14" i="11"/>
  <c r="U13" i="11"/>
  <c r="T13" i="11"/>
  <c r="O13" i="11"/>
  <c r="Q13" i="11" s="1"/>
  <c r="N13" i="11"/>
  <c r="I13" i="11"/>
  <c r="K13" i="11" s="1"/>
  <c r="H13" i="11"/>
  <c r="C13" i="11"/>
  <c r="E13" i="11" s="1"/>
  <c r="B13" i="11"/>
  <c r="U12" i="11"/>
  <c r="T12" i="11"/>
  <c r="O12" i="11"/>
  <c r="Q12" i="11" s="1"/>
  <c r="N12" i="11"/>
  <c r="K12" i="11"/>
  <c r="I12" i="11"/>
  <c r="H12" i="11"/>
  <c r="C12" i="11"/>
  <c r="E12" i="11" s="1"/>
  <c r="B12" i="11"/>
  <c r="U11" i="11"/>
  <c r="T11" i="11"/>
  <c r="O11" i="11"/>
  <c r="Q11" i="11" s="1"/>
  <c r="N11" i="11"/>
  <c r="I11" i="11"/>
  <c r="K11" i="11" s="1"/>
  <c r="H11" i="11"/>
  <c r="G11" i="11"/>
  <c r="C11" i="11"/>
  <c r="B11" i="11"/>
  <c r="U10" i="11"/>
  <c r="T10" i="11"/>
  <c r="O10" i="11"/>
  <c r="N10" i="11"/>
  <c r="I10" i="11"/>
  <c r="K10" i="11" s="1"/>
  <c r="H10" i="11"/>
  <c r="C10" i="11"/>
  <c r="E10" i="11" s="1"/>
  <c r="B10" i="11"/>
  <c r="U9" i="11"/>
  <c r="T9" i="11"/>
  <c r="Q9" i="11"/>
  <c r="O9" i="11"/>
  <c r="N9" i="11"/>
  <c r="I9" i="11"/>
  <c r="K9" i="11" s="1"/>
  <c r="H9" i="11"/>
  <c r="C9" i="11"/>
  <c r="E9" i="11" s="1"/>
  <c r="B9" i="11"/>
  <c r="U8" i="11"/>
  <c r="T8" i="11"/>
  <c r="Q8" i="11"/>
  <c r="O8" i="11"/>
  <c r="N8" i="11"/>
  <c r="I8" i="11"/>
  <c r="K8" i="11" s="1"/>
  <c r="H8" i="11"/>
  <c r="C8" i="11"/>
  <c r="E8" i="11" s="1"/>
  <c r="B8" i="11"/>
  <c r="U7" i="11"/>
  <c r="W7" i="11" s="1"/>
  <c r="T7" i="11"/>
  <c r="O7" i="11"/>
  <c r="Q7" i="11" s="1"/>
  <c r="N7" i="11"/>
  <c r="M7" i="11"/>
  <c r="I7" i="11"/>
  <c r="K7" i="11" s="1"/>
  <c r="H7" i="11"/>
  <c r="C7" i="11"/>
  <c r="E7" i="11" s="1"/>
  <c r="B7" i="11"/>
  <c r="U6" i="11"/>
  <c r="W6" i="11" s="1"/>
  <c r="T6" i="11"/>
  <c r="O6" i="11"/>
  <c r="Q6" i="11" s="1"/>
  <c r="N6" i="11"/>
  <c r="I6" i="11"/>
  <c r="K6" i="11" s="1"/>
  <c r="H6" i="11"/>
  <c r="C6" i="11"/>
  <c r="E6" i="11" s="1"/>
  <c r="B6" i="11"/>
  <c r="U5" i="11"/>
  <c r="W5" i="11" s="1"/>
  <c r="T5" i="11"/>
  <c r="O5" i="11"/>
  <c r="Q5" i="11" s="1"/>
  <c r="N5" i="11"/>
  <c r="K5" i="11"/>
  <c r="I5" i="11"/>
  <c r="H5" i="11"/>
  <c r="C5" i="11"/>
  <c r="E5" i="11" s="1"/>
  <c r="B5" i="11"/>
  <c r="U4" i="11"/>
  <c r="W4" i="11" s="1"/>
  <c r="T4" i="11"/>
  <c r="O4" i="11"/>
  <c r="N4" i="11"/>
  <c r="M4" i="11"/>
  <c r="I4" i="11"/>
  <c r="K4" i="11" s="1"/>
  <c r="H4" i="11"/>
  <c r="G4" i="11"/>
  <c r="C4" i="11"/>
  <c r="B4" i="11"/>
  <c r="K2" i="11"/>
  <c r="W2" i="11" s="1"/>
  <c r="W15" i="11" s="1"/>
  <c r="V44" i="10"/>
  <c r="C44" i="10"/>
  <c r="E44" i="10" s="1"/>
  <c r="B44" i="10"/>
  <c r="V43" i="10"/>
  <c r="C43" i="10"/>
  <c r="E43" i="10" s="1"/>
  <c r="B43" i="10"/>
  <c r="C42" i="10"/>
  <c r="E42" i="10" s="1"/>
  <c r="B42" i="10"/>
  <c r="C41" i="10"/>
  <c r="E41" i="10" s="1"/>
  <c r="B41" i="10"/>
  <c r="E40" i="10"/>
  <c r="C40" i="10"/>
  <c r="B40" i="10"/>
  <c r="C39" i="10"/>
  <c r="E39" i="10" s="1"/>
  <c r="B39" i="10"/>
  <c r="C38" i="10"/>
  <c r="E38" i="10" s="1"/>
  <c r="B38" i="10"/>
  <c r="C37" i="10"/>
  <c r="E37" i="10" s="1"/>
  <c r="B37" i="10"/>
  <c r="I36" i="10"/>
  <c r="K36" i="10" s="1"/>
  <c r="H36" i="10"/>
  <c r="C36" i="10"/>
  <c r="E36" i="10" s="1"/>
  <c r="B36" i="10"/>
  <c r="K35" i="10"/>
  <c r="I35" i="10"/>
  <c r="H35" i="10"/>
  <c r="C35" i="10"/>
  <c r="E35" i="10" s="1"/>
  <c r="B35" i="10"/>
  <c r="W34" i="10"/>
  <c r="V34" i="10"/>
  <c r="I34" i="10"/>
  <c r="K34" i="10" s="1"/>
  <c r="H34" i="10"/>
  <c r="C34" i="10"/>
  <c r="E34" i="10" s="1"/>
  <c r="B34" i="10"/>
  <c r="I33" i="10"/>
  <c r="H33" i="10"/>
  <c r="C33" i="10"/>
  <c r="E33" i="10" s="1"/>
  <c r="B33" i="10"/>
  <c r="K32" i="10"/>
  <c r="I32" i="10"/>
  <c r="H32" i="10"/>
  <c r="C32" i="10"/>
  <c r="E32" i="10" s="1"/>
  <c r="B32" i="10"/>
  <c r="I31" i="10"/>
  <c r="H31" i="10"/>
  <c r="C31" i="10"/>
  <c r="E31" i="10" s="1"/>
  <c r="B31" i="10"/>
  <c r="I30" i="10"/>
  <c r="K30" i="10" s="1"/>
  <c r="H30" i="10"/>
  <c r="E30" i="10"/>
  <c r="C30" i="10"/>
  <c r="B30" i="10"/>
  <c r="K29" i="10"/>
  <c r="I29" i="10"/>
  <c r="H29" i="10"/>
  <c r="C29" i="10"/>
  <c r="E29" i="10" s="1"/>
  <c r="B29" i="10"/>
  <c r="I28" i="10"/>
  <c r="H28" i="10"/>
  <c r="C28" i="10"/>
  <c r="E28" i="10" s="1"/>
  <c r="B28" i="10"/>
  <c r="I27" i="10"/>
  <c r="K27" i="10" s="1"/>
  <c r="H27" i="10"/>
  <c r="C27" i="10"/>
  <c r="E27" i="10" s="1"/>
  <c r="B27" i="10"/>
  <c r="I26" i="10"/>
  <c r="K26" i="10" s="1"/>
  <c r="H26" i="10"/>
  <c r="E26" i="10"/>
  <c r="C26" i="10"/>
  <c r="B26" i="10"/>
  <c r="T25" i="10"/>
  <c r="K25" i="10"/>
  <c r="I25" i="10"/>
  <c r="H25" i="10"/>
  <c r="C25" i="10"/>
  <c r="B25" i="10"/>
  <c r="T24" i="10"/>
  <c r="I24" i="10"/>
  <c r="K24" i="10" s="1"/>
  <c r="H24" i="10"/>
  <c r="C24" i="10"/>
  <c r="E24" i="10" s="1"/>
  <c r="B24" i="10"/>
  <c r="T23" i="10"/>
  <c r="I23" i="10"/>
  <c r="K23" i="10" s="1"/>
  <c r="H23" i="10"/>
  <c r="C23" i="10"/>
  <c r="E23" i="10" s="1"/>
  <c r="B23" i="10"/>
  <c r="T22" i="10"/>
  <c r="I22" i="10"/>
  <c r="K22" i="10" s="1"/>
  <c r="H22" i="10"/>
  <c r="C22" i="10"/>
  <c r="E22" i="10" s="1"/>
  <c r="B22" i="10"/>
  <c r="T21" i="10"/>
  <c r="Q21" i="10"/>
  <c r="O21" i="10"/>
  <c r="N21" i="10"/>
  <c r="I21" i="10"/>
  <c r="K21" i="10" s="1"/>
  <c r="H21" i="10"/>
  <c r="C21" i="10"/>
  <c r="E21" i="10" s="1"/>
  <c r="B21" i="10"/>
  <c r="T20" i="10"/>
  <c r="Q20" i="10"/>
  <c r="O20" i="10"/>
  <c r="N20" i="10"/>
  <c r="I20" i="10"/>
  <c r="K20" i="10" s="1"/>
  <c r="H20" i="10"/>
  <c r="C20" i="10"/>
  <c r="E20" i="10" s="1"/>
  <c r="B20" i="10"/>
  <c r="T19" i="10"/>
  <c r="O19" i="10"/>
  <c r="Q19" i="10" s="1"/>
  <c r="N19" i="10"/>
  <c r="I19" i="10"/>
  <c r="K19" i="10" s="1"/>
  <c r="H19" i="10"/>
  <c r="C19" i="10"/>
  <c r="E19" i="10" s="1"/>
  <c r="B19" i="10"/>
  <c r="T18" i="10"/>
  <c r="O18" i="10"/>
  <c r="Q18" i="10" s="1"/>
  <c r="N18" i="10"/>
  <c r="M18" i="10"/>
  <c r="I18" i="10"/>
  <c r="K18" i="10" s="1"/>
  <c r="H18" i="10"/>
  <c r="C18" i="10"/>
  <c r="E18" i="10" s="1"/>
  <c r="B18" i="10"/>
  <c r="T17" i="10"/>
  <c r="Q17" i="10"/>
  <c r="O17" i="10"/>
  <c r="N17" i="10"/>
  <c r="I17" i="10"/>
  <c r="K17" i="10" s="1"/>
  <c r="H17" i="10"/>
  <c r="C17" i="10"/>
  <c r="B17" i="10"/>
  <c r="O16" i="10"/>
  <c r="Q16" i="10" s="1"/>
  <c r="N16" i="10"/>
  <c r="K16" i="10"/>
  <c r="I16" i="10"/>
  <c r="H16" i="10"/>
  <c r="E16" i="10"/>
  <c r="C16" i="10"/>
  <c r="B16" i="10"/>
  <c r="Q15" i="10"/>
  <c r="O15" i="10"/>
  <c r="N15" i="10"/>
  <c r="I15" i="10"/>
  <c r="K15" i="10" s="1"/>
  <c r="H15" i="10"/>
  <c r="C15" i="10"/>
  <c r="E15" i="10" s="1"/>
  <c r="B15" i="10"/>
  <c r="O14" i="10"/>
  <c r="Q14" i="10" s="1"/>
  <c r="N14" i="10"/>
  <c r="I14" i="10"/>
  <c r="K14" i="10" s="1"/>
  <c r="H14" i="10"/>
  <c r="C14" i="10"/>
  <c r="E14" i="10" s="1"/>
  <c r="B14" i="10"/>
  <c r="U13" i="10"/>
  <c r="T13" i="10"/>
  <c r="Q13" i="10"/>
  <c r="O13" i="10"/>
  <c r="N13" i="10"/>
  <c r="I13" i="10"/>
  <c r="K13" i="10" s="1"/>
  <c r="H13" i="10"/>
  <c r="C13" i="10"/>
  <c r="E13" i="10" s="1"/>
  <c r="B13" i="10"/>
  <c r="U12" i="10"/>
  <c r="T12" i="10"/>
  <c r="Q12" i="10"/>
  <c r="O12" i="10"/>
  <c r="N12" i="10"/>
  <c r="I12" i="10"/>
  <c r="K12" i="10" s="1"/>
  <c r="H12" i="10"/>
  <c r="C12" i="10"/>
  <c r="E12" i="10" s="1"/>
  <c r="B12" i="10"/>
  <c r="U11" i="10"/>
  <c r="T11" i="10"/>
  <c r="O11" i="10"/>
  <c r="Q11" i="10" s="1"/>
  <c r="N11" i="10"/>
  <c r="I11" i="10"/>
  <c r="K11" i="10" s="1"/>
  <c r="H11" i="10"/>
  <c r="G11" i="10"/>
  <c r="C11" i="10"/>
  <c r="B11" i="10"/>
  <c r="U10" i="10"/>
  <c r="T10" i="10"/>
  <c r="O10" i="10"/>
  <c r="Q10" i="10" s="1"/>
  <c r="N10" i="10"/>
  <c r="I10" i="10"/>
  <c r="K10" i="10" s="1"/>
  <c r="H10" i="10"/>
  <c r="C10" i="10"/>
  <c r="E10" i="10" s="1"/>
  <c r="B10" i="10"/>
  <c r="U9" i="10"/>
  <c r="T9" i="10"/>
  <c r="O9" i="10"/>
  <c r="Q9" i="10" s="1"/>
  <c r="N9" i="10"/>
  <c r="K9" i="10"/>
  <c r="I9" i="10"/>
  <c r="H9" i="10"/>
  <c r="C9" i="10"/>
  <c r="E9" i="10" s="1"/>
  <c r="B9" i="10"/>
  <c r="U8" i="10"/>
  <c r="T8" i="10"/>
  <c r="O8" i="10"/>
  <c r="Q8" i="10" s="1"/>
  <c r="N8" i="10"/>
  <c r="I8" i="10"/>
  <c r="H8" i="10"/>
  <c r="C8" i="10"/>
  <c r="E8" i="10" s="1"/>
  <c r="B8" i="10"/>
  <c r="U7" i="10"/>
  <c r="W7" i="10" s="1"/>
  <c r="T7" i="10"/>
  <c r="O7" i="10"/>
  <c r="Q7" i="10" s="1"/>
  <c r="N7" i="10"/>
  <c r="M7" i="10"/>
  <c r="I7" i="10"/>
  <c r="K7" i="10" s="1"/>
  <c r="H7" i="10"/>
  <c r="C7" i="10"/>
  <c r="E7" i="10" s="1"/>
  <c r="B7" i="10"/>
  <c r="U6" i="10"/>
  <c r="W6" i="10" s="1"/>
  <c r="T6" i="10"/>
  <c r="O6" i="10"/>
  <c r="Q6" i="10" s="1"/>
  <c r="N6" i="10"/>
  <c r="I6" i="10"/>
  <c r="K6" i="10" s="1"/>
  <c r="H6" i="10"/>
  <c r="C6" i="10"/>
  <c r="E6" i="10" s="1"/>
  <c r="B6" i="10"/>
  <c r="U5" i="10"/>
  <c r="W5" i="10" s="1"/>
  <c r="T5" i="10"/>
  <c r="O5" i="10"/>
  <c r="Q5" i="10" s="1"/>
  <c r="N5" i="10"/>
  <c r="I5" i="10"/>
  <c r="K5" i="10" s="1"/>
  <c r="H5" i="10"/>
  <c r="C5" i="10"/>
  <c r="E5" i="10" s="1"/>
  <c r="B5" i="10"/>
  <c r="U4" i="10"/>
  <c r="W4" i="10" s="1"/>
  <c r="T4" i="10"/>
  <c r="O4" i="10"/>
  <c r="N4" i="10"/>
  <c r="M4" i="10"/>
  <c r="I4" i="10"/>
  <c r="H4" i="10"/>
  <c r="G4" i="10"/>
  <c r="C4" i="10"/>
  <c r="B4" i="10"/>
  <c r="K2" i="10"/>
  <c r="W2" i="10" s="1"/>
  <c r="W15" i="10" s="1"/>
  <c r="V44" i="9"/>
  <c r="E44" i="9"/>
  <c r="C44" i="9"/>
  <c r="B44" i="9"/>
  <c r="V43" i="9"/>
  <c r="C43" i="9"/>
  <c r="E43" i="9" s="1"/>
  <c r="B43" i="9"/>
  <c r="V42" i="9"/>
  <c r="C42" i="9"/>
  <c r="E42" i="9" s="1"/>
  <c r="B42" i="9"/>
  <c r="C41" i="9"/>
  <c r="E41" i="9" s="1"/>
  <c r="B41" i="9"/>
  <c r="E40" i="9"/>
  <c r="C40" i="9"/>
  <c r="B40" i="9"/>
  <c r="C39" i="9"/>
  <c r="E39" i="9" s="1"/>
  <c r="B39" i="9"/>
  <c r="C38" i="9"/>
  <c r="E38" i="9" s="1"/>
  <c r="B38" i="9"/>
  <c r="C37" i="9"/>
  <c r="E37" i="9" s="1"/>
  <c r="B37" i="9"/>
  <c r="I36" i="9"/>
  <c r="K36" i="9" s="1"/>
  <c r="H36" i="9"/>
  <c r="C36" i="9"/>
  <c r="E36" i="9" s="1"/>
  <c r="B36" i="9"/>
  <c r="I35" i="9"/>
  <c r="K35" i="9" s="1"/>
  <c r="H35" i="9"/>
  <c r="C35" i="9"/>
  <c r="E35" i="9" s="1"/>
  <c r="B35" i="9"/>
  <c r="W34" i="9"/>
  <c r="V34" i="9"/>
  <c r="I34" i="9"/>
  <c r="K34" i="9" s="1"/>
  <c r="H34" i="9"/>
  <c r="C34" i="9"/>
  <c r="E34" i="9" s="1"/>
  <c r="B34" i="9"/>
  <c r="I33" i="9"/>
  <c r="H33" i="9"/>
  <c r="C33" i="9"/>
  <c r="E33" i="9" s="1"/>
  <c r="B33" i="9"/>
  <c r="K32" i="9"/>
  <c r="I32" i="9"/>
  <c r="H32" i="9"/>
  <c r="C32" i="9"/>
  <c r="E32" i="9" s="1"/>
  <c r="B32" i="9"/>
  <c r="I31" i="9"/>
  <c r="H31" i="9"/>
  <c r="C31" i="9"/>
  <c r="E31" i="9" s="1"/>
  <c r="B31" i="9"/>
  <c r="I30" i="9"/>
  <c r="K30" i="9" s="1"/>
  <c r="H30" i="9"/>
  <c r="C30" i="9"/>
  <c r="E30" i="9" s="1"/>
  <c r="B30" i="9"/>
  <c r="I29" i="9"/>
  <c r="K29" i="9" s="1"/>
  <c r="H29" i="9"/>
  <c r="C29" i="9"/>
  <c r="E29" i="9" s="1"/>
  <c r="B29" i="9"/>
  <c r="K28" i="9"/>
  <c r="I28" i="9"/>
  <c r="H28" i="9"/>
  <c r="C28" i="9"/>
  <c r="E28" i="9" s="1"/>
  <c r="B28" i="9"/>
  <c r="I27" i="9"/>
  <c r="K27" i="9" s="1"/>
  <c r="H27" i="9"/>
  <c r="C27" i="9"/>
  <c r="E27" i="9" s="1"/>
  <c r="B27" i="9"/>
  <c r="K26" i="9"/>
  <c r="I26" i="9"/>
  <c r="H26" i="9"/>
  <c r="C26" i="9"/>
  <c r="E26" i="9" s="1"/>
  <c r="B26" i="9"/>
  <c r="T25" i="9"/>
  <c r="K25" i="9"/>
  <c r="I25" i="9"/>
  <c r="H25" i="9"/>
  <c r="C25" i="9"/>
  <c r="B25" i="9"/>
  <c r="T24" i="9"/>
  <c r="K24" i="9"/>
  <c r="I24" i="9"/>
  <c r="H24" i="9"/>
  <c r="C24" i="9"/>
  <c r="E24" i="9" s="1"/>
  <c r="B24" i="9"/>
  <c r="T23" i="9"/>
  <c r="K23" i="9"/>
  <c r="I23" i="9"/>
  <c r="H23" i="9"/>
  <c r="C23" i="9"/>
  <c r="E23" i="9" s="1"/>
  <c r="B23" i="9"/>
  <c r="T22" i="9"/>
  <c r="K22" i="9"/>
  <c r="I22" i="9"/>
  <c r="H22" i="9"/>
  <c r="C22" i="9"/>
  <c r="E22" i="9" s="1"/>
  <c r="B22" i="9"/>
  <c r="T21" i="9"/>
  <c r="Q21" i="9"/>
  <c r="O21" i="9"/>
  <c r="N21" i="9"/>
  <c r="I21" i="9"/>
  <c r="K21" i="9" s="1"/>
  <c r="H21" i="9"/>
  <c r="E21" i="9"/>
  <c r="C21" i="9"/>
  <c r="B21" i="9"/>
  <c r="T20" i="9"/>
  <c r="O20" i="9"/>
  <c r="Q20" i="9" s="1"/>
  <c r="N20" i="9"/>
  <c r="I20" i="9"/>
  <c r="K20" i="9" s="1"/>
  <c r="H20" i="9"/>
  <c r="C20" i="9"/>
  <c r="E20" i="9" s="1"/>
  <c r="B20" i="9"/>
  <c r="T19" i="9"/>
  <c r="Q19" i="9"/>
  <c r="O19" i="9"/>
  <c r="N19" i="9"/>
  <c r="I19" i="9"/>
  <c r="K19" i="9" s="1"/>
  <c r="H19" i="9"/>
  <c r="C19" i="9"/>
  <c r="E19" i="9" s="1"/>
  <c r="B19" i="9"/>
  <c r="T18" i="9"/>
  <c r="O18" i="9"/>
  <c r="Q18" i="9" s="1"/>
  <c r="N18" i="9"/>
  <c r="M18" i="9"/>
  <c r="I18" i="9"/>
  <c r="K18" i="9" s="1"/>
  <c r="H18" i="9"/>
  <c r="C18" i="9"/>
  <c r="E18" i="9" s="1"/>
  <c r="B18" i="9"/>
  <c r="T17" i="9"/>
  <c r="O17" i="9"/>
  <c r="Q17" i="9" s="1"/>
  <c r="N17" i="9"/>
  <c r="I17" i="9"/>
  <c r="K17" i="9" s="1"/>
  <c r="H17" i="9"/>
  <c r="C17" i="9"/>
  <c r="E17" i="9" s="1"/>
  <c r="B17" i="9"/>
  <c r="Q16" i="9"/>
  <c r="O16" i="9"/>
  <c r="N16" i="9"/>
  <c r="I16" i="9"/>
  <c r="K16" i="9" s="1"/>
  <c r="H16" i="9"/>
  <c r="E16" i="9"/>
  <c r="C16" i="9"/>
  <c r="B16" i="9"/>
  <c r="Q15" i="9"/>
  <c r="O15" i="9"/>
  <c r="N15" i="9"/>
  <c r="I15" i="9"/>
  <c r="K15" i="9" s="1"/>
  <c r="H15" i="9"/>
  <c r="E15" i="9"/>
  <c r="C15" i="9"/>
  <c r="B15" i="9"/>
  <c r="Q14" i="9"/>
  <c r="O14" i="9"/>
  <c r="N14" i="9"/>
  <c r="I14" i="9"/>
  <c r="K14" i="9" s="1"/>
  <c r="H14" i="9"/>
  <c r="C14" i="9"/>
  <c r="E14" i="9" s="1"/>
  <c r="B14" i="9"/>
  <c r="U13" i="9"/>
  <c r="T13" i="9"/>
  <c r="Q13" i="9"/>
  <c r="O13" i="9"/>
  <c r="N13" i="9"/>
  <c r="K13" i="9"/>
  <c r="I13" i="9"/>
  <c r="H13" i="9"/>
  <c r="C13" i="9"/>
  <c r="E13" i="9" s="1"/>
  <c r="B13" i="9"/>
  <c r="U12" i="9"/>
  <c r="T12" i="9"/>
  <c r="O12" i="9"/>
  <c r="Q12" i="9" s="1"/>
  <c r="N12" i="9"/>
  <c r="I12" i="9"/>
  <c r="K12" i="9" s="1"/>
  <c r="H12" i="9"/>
  <c r="C12" i="9"/>
  <c r="E12" i="9" s="1"/>
  <c r="B12" i="9"/>
  <c r="U11" i="9"/>
  <c r="T11" i="9"/>
  <c r="O11" i="9"/>
  <c r="Q11" i="9" s="1"/>
  <c r="N11" i="9"/>
  <c r="I11" i="9"/>
  <c r="K11" i="9" s="1"/>
  <c r="H11" i="9"/>
  <c r="G11" i="9"/>
  <c r="C11" i="9"/>
  <c r="B11" i="9"/>
  <c r="U10" i="9"/>
  <c r="T10" i="9"/>
  <c r="O10" i="9"/>
  <c r="N10" i="9"/>
  <c r="I10" i="9"/>
  <c r="K10" i="9" s="1"/>
  <c r="H10" i="9"/>
  <c r="C10" i="9"/>
  <c r="E10" i="9" s="1"/>
  <c r="B10" i="9"/>
  <c r="U9" i="9"/>
  <c r="T9" i="9"/>
  <c r="Q9" i="9"/>
  <c r="O9" i="9"/>
  <c r="N9" i="9"/>
  <c r="I9" i="9"/>
  <c r="K9" i="9" s="1"/>
  <c r="H9" i="9"/>
  <c r="C9" i="9"/>
  <c r="E9" i="9" s="1"/>
  <c r="B9" i="9"/>
  <c r="U8" i="9"/>
  <c r="T8" i="9"/>
  <c r="O8" i="9"/>
  <c r="Q8" i="9" s="1"/>
  <c r="N8" i="9"/>
  <c r="I8" i="9"/>
  <c r="K8" i="9" s="1"/>
  <c r="H8" i="9"/>
  <c r="C8" i="9"/>
  <c r="E8" i="9" s="1"/>
  <c r="B8" i="9"/>
  <c r="U7" i="9"/>
  <c r="W7" i="9" s="1"/>
  <c r="T7" i="9"/>
  <c r="O7" i="9"/>
  <c r="Q7" i="9" s="1"/>
  <c r="N7" i="9"/>
  <c r="M7" i="9"/>
  <c r="K7" i="9"/>
  <c r="I7" i="9"/>
  <c r="H7" i="9"/>
  <c r="C7" i="9"/>
  <c r="E7" i="9" s="1"/>
  <c r="B7" i="9"/>
  <c r="U6" i="9"/>
  <c r="W6" i="9" s="1"/>
  <c r="T6" i="9"/>
  <c r="O6" i="9"/>
  <c r="Q6" i="9" s="1"/>
  <c r="N6" i="9"/>
  <c r="K6" i="9"/>
  <c r="I6" i="9"/>
  <c r="H6" i="9"/>
  <c r="C6" i="9"/>
  <c r="E6" i="9" s="1"/>
  <c r="B6" i="9"/>
  <c r="U5" i="9"/>
  <c r="W5" i="9" s="1"/>
  <c r="T5" i="9"/>
  <c r="O5" i="9"/>
  <c r="Q5" i="9" s="1"/>
  <c r="N5" i="9"/>
  <c r="I5" i="9"/>
  <c r="K5" i="9" s="1"/>
  <c r="H5" i="9"/>
  <c r="C5" i="9"/>
  <c r="E5" i="9" s="1"/>
  <c r="B5" i="9"/>
  <c r="U4" i="9"/>
  <c r="W4" i="9" s="1"/>
  <c r="T4" i="9"/>
  <c r="O4" i="9"/>
  <c r="N4" i="9"/>
  <c r="M4" i="9"/>
  <c r="I4" i="9"/>
  <c r="H4" i="9"/>
  <c r="G4" i="9"/>
  <c r="C4" i="9"/>
  <c r="B4" i="9"/>
  <c r="K2" i="9"/>
  <c r="W2" i="9" s="1"/>
  <c r="W15" i="9" s="1"/>
  <c r="V44" i="8"/>
  <c r="C44" i="8"/>
  <c r="E44" i="8" s="1"/>
  <c r="B44" i="8"/>
  <c r="V43" i="8"/>
  <c r="C43" i="8"/>
  <c r="E43" i="8" s="1"/>
  <c r="B43" i="8"/>
  <c r="V42" i="8"/>
  <c r="C42" i="8"/>
  <c r="E42" i="8" s="1"/>
  <c r="B42" i="8"/>
  <c r="C41" i="8"/>
  <c r="E41" i="8" s="1"/>
  <c r="B41" i="8"/>
  <c r="C40" i="8"/>
  <c r="E40" i="8" s="1"/>
  <c r="B40" i="8"/>
  <c r="C39" i="8"/>
  <c r="E39" i="8" s="1"/>
  <c r="B39" i="8"/>
  <c r="C38" i="8"/>
  <c r="E38" i="8" s="1"/>
  <c r="B38" i="8"/>
  <c r="C37" i="8"/>
  <c r="E37" i="8" s="1"/>
  <c r="B37" i="8"/>
  <c r="I36" i="8"/>
  <c r="K36" i="8" s="1"/>
  <c r="H36" i="8"/>
  <c r="E36" i="8"/>
  <c r="C36" i="8"/>
  <c r="B36" i="8"/>
  <c r="I35" i="8"/>
  <c r="K35" i="8" s="1"/>
  <c r="H35" i="8"/>
  <c r="C35" i="8"/>
  <c r="E35" i="8" s="1"/>
  <c r="B35" i="8"/>
  <c r="W34" i="8"/>
  <c r="V34" i="8"/>
  <c r="I34" i="8"/>
  <c r="K34" i="8" s="1"/>
  <c r="H34" i="8"/>
  <c r="E34" i="8"/>
  <c r="C34" i="8"/>
  <c r="B34" i="8"/>
  <c r="I33" i="8"/>
  <c r="H33" i="8"/>
  <c r="C33" i="8"/>
  <c r="E33" i="8" s="1"/>
  <c r="B33" i="8"/>
  <c r="K32" i="8"/>
  <c r="I32" i="8"/>
  <c r="H32" i="8"/>
  <c r="C32" i="8"/>
  <c r="E32" i="8" s="1"/>
  <c r="B32" i="8"/>
  <c r="I31" i="8"/>
  <c r="H31" i="8"/>
  <c r="C31" i="8"/>
  <c r="E31" i="8" s="1"/>
  <c r="B31" i="8"/>
  <c r="I30" i="8"/>
  <c r="K30" i="8" s="1"/>
  <c r="H30" i="8"/>
  <c r="C30" i="8"/>
  <c r="E30" i="8" s="1"/>
  <c r="B30" i="8"/>
  <c r="K29" i="8"/>
  <c r="I29" i="8"/>
  <c r="H29" i="8"/>
  <c r="C29" i="8"/>
  <c r="E29" i="8" s="1"/>
  <c r="B29" i="8"/>
  <c r="I28" i="8"/>
  <c r="H28" i="8"/>
  <c r="C28" i="8"/>
  <c r="E28" i="8" s="1"/>
  <c r="B28" i="8"/>
  <c r="K27" i="8"/>
  <c r="I27" i="8"/>
  <c r="H27" i="8"/>
  <c r="C27" i="8"/>
  <c r="E27" i="8" s="1"/>
  <c r="B27" i="8"/>
  <c r="I26" i="8"/>
  <c r="K26" i="8" s="1"/>
  <c r="H26" i="8"/>
  <c r="C26" i="8"/>
  <c r="E26" i="8" s="1"/>
  <c r="B26" i="8"/>
  <c r="T25" i="8"/>
  <c r="I25" i="8"/>
  <c r="K25" i="8" s="1"/>
  <c r="H25" i="8"/>
  <c r="C25" i="8"/>
  <c r="B25" i="8"/>
  <c r="T24" i="8"/>
  <c r="I24" i="8"/>
  <c r="K24" i="8" s="1"/>
  <c r="H24" i="8"/>
  <c r="C24" i="8"/>
  <c r="E24" i="8" s="1"/>
  <c r="B24" i="8"/>
  <c r="T23" i="8"/>
  <c r="I23" i="8"/>
  <c r="K23" i="8" s="1"/>
  <c r="H23" i="8"/>
  <c r="C23" i="8"/>
  <c r="E23" i="8" s="1"/>
  <c r="B23" i="8"/>
  <c r="T22" i="8"/>
  <c r="I22" i="8"/>
  <c r="K22" i="8" s="1"/>
  <c r="H22" i="8"/>
  <c r="C22" i="8"/>
  <c r="E22" i="8" s="1"/>
  <c r="B22" i="8"/>
  <c r="T21" i="8"/>
  <c r="Q21" i="8"/>
  <c r="O21" i="8"/>
  <c r="N21" i="8"/>
  <c r="I21" i="8"/>
  <c r="K21" i="8" s="1"/>
  <c r="H21" i="8"/>
  <c r="C21" i="8"/>
  <c r="E21" i="8" s="1"/>
  <c r="B21" i="8"/>
  <c r="T20" i="8"/>
  <c r="O20" i="8"/>
  <c r="Q20" i="8" s="1"/>
  <c r="N20" i="8"/>
  <c r="I20" i="8"/>
  <c r="K20" i="8" s="1"/>
  <c r="H20" i="8"/>
  <c r="C20" i="8"/>
  <c r="E20" i="8" s="1"/>
  <c r="B20" i="8"/>
  <c r="T19" i="8"/>
  <c r="O19" i="8"/>
  <c r="Q19" i="8" s="1"/>
  <c r="N19" i="8"/>
  <c r="I19" i="8"/>
  <c r="K19" i="8" s="1"/>
  <c r="H19" i="8"/>
  <c r="C19" i="8"/>
  <c r="E19" i="8" s="1"/>
  <c r="B19" i="8"/>
  <c r="T18" i="8"/>
  <c r="O18" i="8"/>
  <c r="Q18" i="8" s="1"/>
  <c r="N18" i="8"/>
  <c r="M18" i="8"/>
  <c r="I18" i="8"/>
  <c r="K18" i="8" s="1"/>
  <c r="H18" i="8"/>
  <c r="C18" i="8"/>
  <c r="E18" i="8" s="1"/>
  <c r="B18" i="8"/>
  <c r="T17" i="8"/>
  <c r="O17" i="8"/>
  <c r="Q17" i="8" s="1"/>
  <c r="N17" i="8"/>
  <c r="I17" i="8"/>
  <c r="K17" i="8" s="1"/>
  <c r="H17" i="8"/>
  <c r="C17" i="8"/>
  <c r="B17" i="8"/>
  <c r="O16" i="8"/>
  <c r="Q16" i="8" s="1"/>
  <c r="N16" i="8"/>
  <c r="I16" i="8"/>
  <c r="K16" i="8" s="1"/>
  <c r="H16" i="8"/>
  <c r="C16" i="8"/>
  <c r="E16" i="8" s="1"/>
  <c r="B16" i="8"/>
  <c r="Q15" i="8"/>
  <c r="O15" i="8"/>
  <c r="N15" i="8"/>
  <c r="I15" i="8"/>
  <c r="K15" i="8" s="1"/>
  <c r="H15" i="8"/>
  <c r="C15" i="8"/>
  <c r="E15" i="8" s="1"/>
  <c r="B15" i="8"/>
  <c r="O14" i="8"/>
  <c r="Q14" i="8" s="1"/>
  <c r="N14" i="8"/>
  <c r="K14" i="8"/>
  <c r="I14" i="8"/>
  <c r="H14" i="8"/>
  <c r="C14" i="8"/>
  <c r="E14" i="8" s="1"/>
  <c r="B14" i="8"/>
  <c r="U13" i="8"/>
  <c r="T13" i="8"/>
  <c r="O13" i="8"/>
  <c r="Q13" i="8" s="1"/>
  <c r="N13" i="8"/>
  <c r="I13" i="8"/>
  <c r="K13" i="8" s="1"/>
  <c r="H13" i="8"/>
  <c r="C13" i="8"/>
  <c r="E13" i="8" s="1"/>
  <c r="B13" i="8"/>
  <c r="U12" i="8"/>
  <c r="T12" i="8"/>
  <c r="O12" i="8"/>
  <c r="Q12" i="8" s="1"/>
  <c r="N12" i="8"/>
  <c r="I12" i="8"/>
  <c r="K12" i="8" s="1"/>
  <c r="H12" i="8"/>
  <c r="C12" i="8"/>
  <c r="E12" i="8" s="1"/>
  <c r="B12" i="8"/>
  <c r="U11" i="8"/>
  <c r="T11" i="8"/>
  <c r="O11" i="8"/>
  <c r="Q11" i="8" s="1"/>
  <c r="N11" i="8"/>
  <c r="I11" i="8"/>
  <c r="K11" i="8" s="1"/>
  <c r="H11" i="8"/>
  <c r="G11" i="8"/>
  <c r="C11" i="8"/>
  <c r="U18" i="8" s="1"/>
  <c r="W18" i="8" s="1"/>
  <c r="B11" i="8"/>
  <c r="U10" i="8"/>
  <c r="T10" i="8"/>
  <c r="O10" i="8"/>
  <c r="Q10" i="8" s="1"/>
  <c r="N10" i="8"/>
  <c r="I10" i="8"/>
  <c r="K10" i="8" s="1"/>
  <c r="H10" i="8"/>
  <c r="C10" i="8"/>
  <c r="E10" i="8" s="1"/>
  <c r="B10" i="8"/>
  <c r="U9" i="8"/>
  <c r="T9" i="8"/>
  <c r="O9" i="8"/>
  <c r="Q9" i="8" s="1"/>
  <c r="N9" i="8"/>
  <c r="I9" i="8"/>
  <c r="K9" i="8" s="1"/>
  <c r="H9" i="8"/>
  <c r="C9" i="8"/>
  <c r="E9" i="8" s="1"/>
  <c r="B9" i="8"/>
  <c r="U8" i="8"/>
  <c r="T8" i="8"/>
  <c r="O8" i="8"/>
  <c r="Q8" i="8" s="1"/>
  <c r="N8" i="8"/>
  <c r="I8" i="8"/>
  <c r="K8" i="8" s="1"/>
  <c r="H8" i="8"/>
  <c r="C8" i="8"/>
  <c r="E8" i="8" s="1"/>
  <c r="B8" i="8"/>
  <c r="U7" i="8"/>
  <c r="W7" i="8" s="1"/>
  <c r="T7" i="8"/>
  <c r="O7" i="8"/>
  <c r="Q7" i="8" s="1"/>
  <c r="N7" i="8"/>
  <c r="M7" i="8"/>
  <c r="I7" i="8"/>
  <c r="K7" i="8" s="1"/>
  <c r="H7" i="8"/>
  <c r="C7" i="8"/>
  <c r="E7" i="8" s="1"/>
  <c r="B7" i="8"/>
  <c r="U6" i="8"/>
  <c r="W6" i="8" s="1"/>
  <c r="T6" i="8"/>
  <c r="O6" i="8"/>
  <c r="Q6" i="8" s="1"/>
  <c r="N6" i="8"/>
  <c r="I6" i="8"/>
  <c r="K6" i="8" s="1"/>
  <c r="H6" i="8"/>
  <c r="C6" i="8"/>
  <c r="E6" i="8" s="1"/>
  <c r="B6" i="8"/>
  <c r="U5" i="8"/>
  <c r="W5" i="8" s="1"/>
  <c r="T5" i="8"/>
  <c r="O5" i="8"/>
  <c r="Q5" i="8" s="1"/>
  <c r="N5" i="8"/>
  <c r="I5" i="8"/>
  <c r="K5" i="8" s="1"/>
  <c r="H5" i="8"/>
  <c r="C5" i="8"/>
  <c r="E5" i="8" s="1"/>
  <c r="B5" i="8"/>
  <c r="U4" i="8"/>
  <c r="W4" i="8" s="1"/>
  <c r="T4" i="8"/>
  <c r="O4" i="8"/>
  <c r="N4" i="8"/>
  <c r="M4" i="8"/>
  <c r="I4" i="8"/>
  <c r="H4" i="8"/>
  <c r="G4" i="8"/>
  <c r="C4" i="8"/>
  <c r="B4" i="8"/>
  <c r="K2" i="8"/>
  <c r="Q2" i="8" s="1"/>
  <c r="V44" i="7"/>
  <c r="C44" i="7"/>
  <c r="E44" i="7" s="1"/>
  <c r="B44" i="7"/>
  <c r="C43" i="7"/>
  <c r="E43" i="7" s="1"/>
  <c r="B43" i="7"/>
  <c r="C42" i="7"/>
  <c r="E42" i="7" s="1"/>
  <c r="B42" i="7"/>
  <c r="C41" i="7"/>
  <c r="E41" i="7" s="1"/>
  <c r="B41" i="7"/>
  <c r="C40" i="7"/>
  <c r="E40" i="7" s="1"/>
  <c r="B40" i="7"/>
  <c r="C39" i="7"/>
  <c r="E39" i="7" s="1"/>
  <c r="B39" i="7"/>
  <c r="C38" i="7"/>
  <c r="E38" i="7" s="1"/>
  <c r="B38" i="7"/>
  <c r="C37" i="7"/>
  <c r="E37" i="7" s="1"/>
  <c r="B37" i="7"/>
  <c r="I36" i="7"/>
  <c r="K36" i="7" s="1"/>
  <c r="H36" i="7"/>
  <c r="C36" i="7"/>
  <c r="E36" i="7" s="1"/>
  <c r="B36" i="7"/>
  <c r="K35" i="7"/>
  <c r="I35" i="7"/>
  <c r="H35" i="7"/>
  <c r="C35" i="7"/>
  <c r="E35" i="7" s="1"/>
  <c r="B35" i="7"/>
  <c r="W34" i="7"/>
  <c r="V34" i="7"/>
  <c r="K34" i="7"/>
  <c r="I34" i="7"/>
  <c r="H34" i="7"/>
  <c r="C34" i="7"/>
  <c r="E34" i="7" s="1"/>
  <c r="B34" i="7"/>
  <c r="I33" i="7"/>
  <c r="K33" i="7" s="1"/>
  <c r="H33" i="7"/>
  <c r="C33" i="7"/>
  <c r="E33" i="7" s="1"/>
  <c r="B33" i="7"/>
  <c r="K32" i="7"/>
  <c r="I32" i="7"/>
  <c r="H32" i="7"/>
  <c r="C32" i="7"/>
  <c r="E32" i="7" s="1"/>
  <c r="B32" i="7"/>
  <c r="I31" i="7"/>
  <c r="H31" i="7"/>
  <c r="C31" i="7"/>
  <c r="E31" i="7" s="1"/>
  <c r="B31" i="7"/>
  <c r="X30" i="7"/>
  <c r="I30" i="7"/>
  <c r="K30" i="7" s="1"/>
  <c r="H30" i="7"/>
  <c r="C30" i="7"/>
  <c r="E30" i="7" s="1"/>
  <c r="B30" i="7"/>
  <c r="K29" i="7"/>
  <c r="I29" i="7"/>
  <c r="H29" i="7"/>
  <c r="C29" i="7"/>
  <c r="E29" i="7" s="1"/>
  <c r="B29" i="7"/>
  <c r="I28" i="7"/>
  <c r="H28" i="7"/>
  <c r="C28" i="7"/>
  <c r="E28" i="7" s="1"/>
  <c r="B28" i="7"/>
  <c r="K27" i="7"/>
  <c r="I27" i="7"/>
  <c r="H27" i="7"/>
  <c r="C27" i="7"/>
  <c r="E27" i="7" s="1"/>
  <c r="B27" i="7"/>
  <c r="I26" i="7"/>
  <c r="K26" i="7" s="1"/>
  <c r="H26" i="7"/>
  <c r="C26" i="7"/>
  <c r="E26" i="7" s="1"/>
  <c r="B26" i="7"/>
  <c r="T25" i="7"/>
  <c r="I25" i="7"/>
  <c r="K25" i="7" s="1"/>
  <c r="H25" i="7"/>
  <c r="C25" i="7"/>
  <c r="B25" i="7"/>
  <c r="T24" i="7"/>
  <c r="I24" i="7"/>
  <c r="K24" i="7" s="1"/>
  <c r="H24" i="7"/>
  <c r="C24" i="7"/>
  <c r="E24" i="7" s="1"/>
  <c r="B24" i="7"/>
  <c r="T23" i="7"/>
  <c r="I23" i="7"/>
  <c r="K23" i="7" s="1"/>
  <c r="H23" i="7"/>
  <c r="C23" i="7"/>
  <c r="E23" i="7" s="1"/>
  <c r="B23" i="7"/>
  <c r="T22" i="7"/>
  <c r="I22" i="7"/>
  <c r="K22" i="7" s="1"/>
  <c r="H22" i="7"/>
  <c r="C22" i="7"/>
  <c r="E22" i="7" s="1"/>
  <c r="B22" i="7"/>
  <c r="T21" i="7"/>
  <c r="O21" i="7"/>
  <c r="Q21" i="7" s="1"/>
  <c r="N21" i="7"/>
  <c r="I21" i="7"/>
  <c r="K21" i="7" s="1"/>
  <c r="H21" i="7"/>
  <c r="C21" i="7"/>
  <c r="E21" i="7" s="1"/>
  <c r="B21" i="7"/>
  <c r="T20" i="7"/>
  <c r="O20" i="7"/>
  <c r="Q20" i="7" s="1"/>
  <c r="N20" i="7"/>
  <c r="K20" i="7"/>
  <c r="I20" i="7"/>
  <c r="H20" i="7"/>
  <c r="C20" i="7"/>
  <c r="E20" i="7" s="1"/>
  <c r="B20" i="7"/>
  <c r="T19" i="7"/>
  <c r="O19" i="7"/>
  <c r="Q19" i="7" s="1"/>
  <c r="N19" i="7"/>
  <c r="K19" i="7"/>
  <c r="I19" i="7"/>
  <c r="H19" i="7"/>
  <c r="C19" i="7"/>
  <c r="E19" i="7" s="1"/>
  <c r="B19" i="7"/>
  <c r="T18" i="7"/>
  <c r="O18" i="7"/>
  <c r="Q18" i="7" s="1"/>
  <c r="N18" i="7"/>
  <c r="M18" i="7"/>
  <c r="I18" i="7"/>
  <c r="K18" i="7" s="1"/>
  <c r="H18" i="7"/>
  <c r="C18" i="7"/>
  <c r="E18" i="7" s="1"/>
  <c r="B18" i="7"/>
  <c r="T17" i="7"/>
  <c r="Q17" i="7"/>
  <c r="O17" i="7"/>
  <c r="N17" i="7"/>
  <c r="I17" i="7"/>
  <c r="K17" i="7" s="1"/>
  <c r="H17" i="7"/>
  <c r="C17" i="7"/>
  <c r="B17" i="7"/>
  <c r="O16" i="7"/>
  <c r="Q16" i="7" s="1"/>
  <c r="N16" i="7"/>
  <c r="I16" i="7"/>
  <c r="K16" i="7" s="1"/>
  <c r="H16" i="7"/>
  <c r="C16" i="7"/>
  <c r="E16" i="7" s="1"/>
  <c r="B16" i="7"/>
  <c r="O15" i="7"/>
  <c r="Q15" i="7" s="1"/>
  <c r="N15" i="7"/>
  <c r="I15" i="7"/>
  <c r="K15" i="7" s="1"/>
  <c r="H15" i="7"/>
  <c r="C15" i="7"/>
  <c r="E15" i="7" s="1"/>
  <c r="B15" i="7"/>
  <c r="O14" i="7"/>
  <c r="Q14" i="7" s="1"/>
  <c r="N14" i="7"/>
  <c r="I14" i="7"/>
  <c r="K14" i="7" s="1"/>
  <c r="H14" i="7"/>
  <c r="C14" i="7"/>
  <c r="E14" i="7" s="1"/>
  <c r="B14" i="7"/>
  <c r="U13" i="7"/>
  <c r="T13" i="7"/>
  <c r="O13" i="7"/>
  <c r="Q13" i="7" s="1"/>
  <c r="N13" i="7"/>
  <c r="I13" i="7"/>
  <c r="K13" i="7" s="1"/>
  <c r="H13" i="7"/>
  <c r="C13" i="7"/>
  <c r="E13" i="7" s="1"/>
  <c r="B13" i="7"/>
  <c r="U12" i="7"/>
  <c r="T12" i="7"/>
  <c r="O12" i="7"/>
  <c r="Q12" i="7" s="1"/>
  <c r="N12" i="7"/>
  <c r="I12" i="7"/>
  <c r="K12" i="7" s="1"/>
  <c r="H12" i="7"/>
  <c r="C12" i="7"/>
  <c r="E12" i="7" s="1"/>
  <c r="B12" i="7"/>
  <c r="U11" i="7"/>
  <c r="T11" i="7"/>
  <c r="O11" i="7"/>
  <c r="Q11" i="7" s="1"/>
  <c r="N11" i="7"/>
  <c r="I11" i="7"/>
  <c r="K11" i="7" s="1"/>
  <c r="H11" i="7"/>
  <c r="G11" i="7"/>
  <c r="C11" i="7"/>
  <c r="E11" i="7" s="1"/>
  <c r="B11" i="7"/>
  <c r="U10" i="7"/>
  <c r="T10" i="7"/>
  <c r="O10" i="7"/>
  <c r="Q10" i="7" s="1"/>
  <c r="N10" i="7"/>
  <c r="I10" i="7"/>
  <c r="K10" i="7" s="1"/>
  <c r="H10" i="7"/>
  <c r="C10" i="7"/>
  <c r="E10" i="7" s="1"/>
  <c r="B10" i="7"/>
  <c r="U9" i="7"/>
  <c r="T9" i="7"/>
  <c r="O9" i="7"/>
  <c r="Q9" i="7" s="1"/>
  <c r="N9" i="7"/>
  <c r="I9" i="7"/>
  <c r="K9" i="7" s="1"/>
  <c r="H9" i="7"/>
  <c r="E9" i="7"/>
  <c r="C9" i="7"/>
  <c r="B9" i="7"/>
  <c r="U8" i="7"/>
  <c r="T8" i="7"/>
  <c r="O8" i="7"/>
  <c r="Q8" i="7" s="1"/>
  <c r="N8" i="7"/>
  <c r="I8" i="7"/>
  <c r="H8" i="7"/>
  <c r="C8" i="7"/>
  <c r="E8" i="7" s="1"/>
  <c r="B8" i="7"/>
  <c r="U7" i="7"/>
  <c r="W7" i="7" s="1"/>
  <c r="T7" i="7"/>
  <c r="O7" i="7"/>
  <c r="Q7" i="7" s="1"/>
  <c r="N7" i="7"/>
  <c r="M7" i="7"/>
  <c r="I7" i="7"/>
  <c r="K7" i="7" s="1"/>
  <c r="H7" i="7"/>
  <c r="C7" i="7"/>
  <c r="E7" i="7" s="1"/>
  <c r="B7" i="7"/>
  <c r="U6" i="7"/>
  <c r="W6" i="7" s="1"/>
  <c r="T6" i="7"/>
  <c r="O6" i="7"/>
  <c r="Q6" i="7" s="1"/>
  <c r="N6" i="7"/>
  <c r="I6" i="7"/>
  <c r="K6" i="7" s="1"/>
  <c r="H6" i="7"/>
  <c r="C6" i="7"/>
  <c r="E6" i="7" s="1"/>
  <c r="B6" i="7"/>
  <c r="U5" i="7"/>
  <c r="W5" i="7" s="1"/>
  <c r="T5" i="7"/>
  <c r="O5" i="7"/>
  <c r="Q5" i="7" s="1"/>
  <c r="N5" i="7"/>
  <c r="I5" i="7"/>
  <c r="K5" i="7" s="1"/>
  <c r="H5" i="7"/>
  <c r="C5" i="7"/>
  <c r="E5" i="7" s="1"/>
  <c r="B5" i="7"/>
  <c r="U4" i="7"/>
  <c r="W4" i="7" s="1"/>
  <c r="T4" i="7"/>
  <c r="O4" i="7"/>
  <c r="N4" i="7"/>
  <c r="M4" i="7"/>
  <c r="I4" i="7"/>
  <c r="H4" i="7"/>
  <c r="G4" i="7"/>
  <c r="C4" i="7"/>
  <c r="B4" i="7"/>
  <c r="K2" i="7"/>
  <c r="W2" i="7" s="1"/>
  <c r="W15" i="7" s="1"/>
  <c r="T17" i="2"/>
  <c r="T18" i="2"/>
  <c r="T19" i="2"/>
  <c r="T20" i="2"/>
  <c r="T21" i="2"/>
  <c r="T22" i="2"/>
  <c r="T23" i="2"/>
  <c r="T24" i="2"/>
  <c r="T25" i="2"/>
  <c r="T5" i="2"/>
  <c r="T6" i="2"/>
  <c r="T7" i="2"/>
  <c r="T8" i="2"/>
  <c r="T9" i="2"/>
  <c r="T10" i="2"/>
  <c r="T11" i="2"/>
  <c r="T12" i="2"/>
  <c r="T13" i="2"/>
  <c r="T4" i="2"/>
  <c r="N5" i="2"/>
  <c r="N6" i="2"/>
  <c r="N7" i="2"/>
  <c r="N8" i="2"/>
  <c r="N9" i="2"/>
  <c r="N10" i="2"/>
  <c r="N11" i="2"/>
  <c r="N12" i="2"/>
  <c r="N13" i="2"/>
  <c r="N14" i="2"/>
  <c r="N15" i="2"/>
  <c r="N16" i="2"/>
  <c r="N17" i="2"/>
  <c r="N18" i="2"/>
  <c r="N19" i="2"/>
  <c r="N20" i="2"/>
  <c r="N21" i="2"/>
  <c r="N4" i="2"/>
  <c r="H5" i="2"/>
  <c r="H6" i="2"/>
  <c r="H7" i="2"/>
  <c r="H8" i="2"/>
  <c r="H9" i="2"/>
  <c r="H10" i="2"/>
  <c r="H11" i="2"/>
  <c r="H12" i="2"/>
  <c r="H13" i="2"/>
  <c r="H14" i="2"/>
  <c r="H15" i="2"/>
  <c r="H16" i="2"/>
  <c r="H17" i="2"/>
  <c r="H18" i="2"/>
  <c r="H19" i="2"/>
  <c r="H20" i="2"/>
  <c r="H21" i="2"/>
  <c r="H22" i="2"/>
  <c r="H23" i="2"/>
  <c r="H25" i="2"/>
  <c r="H26" i="2"/>
  <c r="H27" i="2"/>
  <c r="H28" i="2"/>
  <c r="H29" i="2"/>
  <c r="H30" i="2"/>
  <c r="H31" i="2"/>
  <c r="H32" i="2"/>
  <c r="H33" i="2"/>
  <c r="H34" i="2"/>
  <c r="H35" i="2"/>
  <c r="H36" i="2"/>
  <c r="H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 i="2"/>
  <c r="U5" i="2"/>
  <c r="W5" i="2" s="1"/>
  <c r="U6" i="2"/>
  <c r="W6" i="2" s="1"/>
  <c r="U7" i="2"/>
  <c r="W7" i="2" s="1"/>
  <c r="U8" i="2"/>
  <c r="U9" i="2"/>
  <c r="U10" i="2"/>
  <c r="U11" i="2"/>
  <c r="U12" i="2"/>
  <c r="U13" i="2"/>
  <c r="U4" i="2"/>
  <c r="W4" i="2" s="1"/>
  <c r="R21" i="4"/>
  <c r="R20" i="4"/>
  <c r="S27" i="4"/>
  <c r="S33" i="4" s="1"/>
  <c r="R27" i="4"/>
  <c r="R33" i="4" s="1"/>
  <c r="I24" i="4"/>
  <c r="I24" i="19" s="1"/>
  <c r="V36" i="15" l="1"/>
  <c r="W4" i="15"/>
  <c r="V36" i="8"/>
  <c r="U31" i="10"/>
  <c r="W31" i="10" s="1"/>
  <c r="U32" i="10"/>
  <c r="W32" i="10" s="1"/>
  <c r="U30" i="10"/>
  <c r="W30" i="10" s="1"/>
  <c r="V36" i="2"/>
  <c r="V36" i="12"/>
  <c r="V36" i="14"/>
  <c r="V36" i="7"/>
  <c r="V36" i="9"/>
  <c r="V36" i="10"/>
  <c r="V36" i="13"/>
  <c r="V36" i="16"/>
  <c r="U24" i="17"/>
  <c r="W24" i="17" s="1"/>
  <c r="U23" i="16"/>
  <c r="W23" i="16" s="1"/>
  <c r="U32" i="9"/>
  <c r="W32" i="9" s="1"/>
  <c r="Q4" i="8"/>
  <c r="U32" i="8"/>
  <c r="W32" i="8" s="1"/>
  <c r="V25" i="7"/>
  <c r="U25" i="9"/>
  <c r="U23" i="7"/>
  <c r="W23" i="7" s="1"/>
  <c r="K31" i="7"/>
  <c r="V22" i="9"/>
  <c r="U31" i="8"/>
  <c r="W31" i="8" s="1"/>
  <c r="K4" i="9"/>
  <c r="U31" i="9"/>
  <c r="W31" i="9" s="1"/>
  <c r="V25" i="10"/>
  <c r="K31" i="14"/>
  <c r="U30" i="9"/>
  <c r="U30" i="8"/>
  <c r="U18" i="17"/>
  <c r="W18" i="17" s="1"/>
  <c r="U18" i="14"/>
  <c r="W18" i="14" s="1"/>
  <c r="V36" i="17"/>
  <c r="V36" i="11"/>
  <c r="U24" i="11"/>
  <c r="W24" i="11" s="1"/>
  <c r="U24" i="9"/>
  <c r="W24" i="9" s="1"/>
  <c r="U32" i="13"/>
  <c r="W32" i="13" s="1"/>
  <c r="U24" i="13"/>
  <c r="W24" i="13" s="1"/>
  <c r="U24" i="15"/>
  <c r="W24" i="15" s="1"/>
  <c r="U24" i="16"/>
  <c r="W24" i="16" s="1"/>
  <c r="U24" i="12"/>
  <c r="W24" i="12" s="1"/>
  <c r="U24" i="7"/>
  <c r="W24" i="7" s="1"/>
  <c r="U24" i="8"/>
  <c r="W24" i="8" s="1"/>
  <c r="Q10" i="9"/>
  <c r="U24" i="10"/>
  <c r="W24" i="10" s="1"/>
  <c r="Q10" i="11"/>
  <c r="U32" i="14"/>
  <c r="W32" i="14" s="1"/>
  <c r="U24" i="14"/>
  <c r="W24" i="14" s="1"/>
  <c r="Q10" i="16"/>
  <c r="U23" i="10"/>
  <c r="W23" i="10" s="1"/>
  <c r="U23" i="12"/>
  <c r="W23" i="12" s="1"/>
  <c r="U32" i="15"/>
  <c r="W32" i="15" s="1"/>
  <c r="U32" i="16"/>
  <c r="W32" i="16" s="1"/>
  <c r="U32" i="7"/>
  <c r="W32" i="7" s="1"/>
  <c r="U32" i="11"/>
  <c r="W32" i="11" s="1"/>
  <c r="U32" i="17"/>
  <c r="W32" i="17" s="1"/>
  <c r="K31" i="10"/>
  <c r="K31" i="11"/>
  <c r="V25" i="11"/>
  <c r="K31" i="16"/>
  <c r="K31" i="8"/>
  <c r="V25" i="8"/>
  <c r="K31" i="12"/>
  <c r="K31" i="15"/>
  <c r="V25" i="15"/>
  <c r="K31" i="17"/>
  <c r="K31" i="9"/>
  <c r="V25" i="9"/>
  <c r="X20" i="9" s="1"/>
  <c r="K31" i="13"/>
  <c r="V25" i="13"/>
  <c r="X17" i="13" s="1"/>
  <c r="V22" i="11"/>
  <c r="W37" i="11" s="1"/>
  <c r="W38" i="11" s="1"/>
  <c r="R46" i="11" s="1"/>
  <c r="V22" i="16"/>
  <c r="W37" i="16" s="1"/>
  <c r="W38" i="16" s="1"/>
  <c r="R46" i="16" s="1"/>
  <c r="K28" i="15"/>
  <c r="V22" i="15"/>
  <c r="W37" i="15" s="1"/>
  <c r="W38" i="15" s="1"/>
  <c r="R46" i="15" s="1"/>
  <c r="K28" i="7"/>
  <c r="V22" i="7"/>
  <c r="K28" i="13"/>
  <c r="K28" i="8"/>
  <c r="V22" i="8"/>
  <c r="K28" i="12"/>
  <c r="V22" i="12"/>
  <c r="W37" i="12" s="1"/>
  <c r="W38" i="12" s="1"/>
  <c r="R46" i="12" s="1"/>
  <c r="K28" i="14"/>
  <c r="V22" i="14"/>
  <c r="W37" i="14" s="1"/>
  <c r="W38" i="14" s="1"/>
  <c r="R46" i="14" s="1"/>
  <c r="X23" i="16"/>
  <c r="K28" i="16"/>
  <c r="K28" i="17"/>
  <c r="V22" i="17"/>
  <c r="W37" i="17" s="1"/>
  <c r="W38" i="17" s="1"/>
  <c r="R46" i="17" s="1"/>
  <c r="K28" i="10"/>
  <c r="V22" i="10"/>
  <c r="U21" i="14"/>
  <c r="W21" i="14" s="1"/>
  <c r="U21" i="10"/>
  <c r="W21" i="10" s="1"/>
  <c r="U21" i="13"/>
  <c r="W21" i="13" s="1"/>
  <c r="K8" i="7"/>
  <c r="U31" i="14"/>
  <c r="W31" i="14" s="1"/>
  <c r="U31" i="7"/>
  <c r="W31" i="7" s="1"/>
  <c r="U31" i="12"/>
  <c r="W31" i="12" s="1"/>
  <c r="U22" i="9"/>
  <c r="W22" i="9" s="1"/>
  <c r="U22" i="12"/>
  <c r="U22" i="11"/>
  <c r="U21" i="8"/>
  <c r="W21" i="8" s="1"/>
  <c r="U21" i="11"/>
  <c r="W21" i="11" s="1"/>
  <c r="U20" i="16"/>
  <c r="W20" i="16" s="1"/>
  <c r="U18" i="12"/>
  <c r="W18" i="12" s="1"/>
  <c r="U18" i="9"/>
  <c r="W18" i="9" s="1"/>
  <c r="U17" i="16"/>
  <c r="W17" i="16" s="1"/>
  <c r="U30" i="7"/>
  <c r="W30" i="7" s="1"/>
  <c r="K8" i="10"/>
  <c r="K8" i="16"/>
  <c r="U21" i="7"/>
  <c r="W21" i="7" s="1"/>
  <c r="E11" i="8"/>
  <c r="E11" i="9"/>
  <c r="U19" i="10"/>
  <c r="W19" i="10" s="1"/>
  <c r="U19" i="11"/>
  <c r="W19" i="11" s="1"/>
  <c r="E34" i="11"/>
  <c r="E11" i="12"/>
  <c r="U19" i="13"/>
  <c r="W19" i="13" s="1"/>
  <c r="E11" i="14"/>
  <c r="E22" i="16"/>
  <c r="E11" i="17"/>
  <c r="U19" i="7"/>
  <c r="W19" i="7" s="1"/>
  <c r="U19" i="8"/>
  <c r="W19" i="8" s="1"/>
  <c r="U21" i="9"/>
  <c r="W21" i="9" s="1"/>
  <c r="U18" i="10"/>
  <c r="W18" i="10" s="1"/>
  <c r="U22" i="10"/>
  <c r="U25" i="10"/>
  <c r="U30" i="11"/>
  <c r="W30" i="11" s="1"/>
  <c r="U18" i="11"/>
  <c r="W18" i="11" s="1"/>
  <c r="U25" i="11"/>
  <c r="W25" i="11" s="1"/>
  <c r="U30" i="13"/>
  <c r="W30" i="13" s="1"/>
  <c r="U18" i="13"/>
  <c r="W18" i="13" s="1"/>
  <c r="U22" i="13"/>
  <c r="W22" i="13" s="1"/>
  <c r="U25" i="13"/>
  <c r="U22" i="14"/>
  <c r="U30" i="15"/>
  <c r="W30" i="15" s="1"/>
  <c r="U22" i="15"/>
  <c r="U25" i="16"/>
  <c r="W25" i="16" s="1"/>
  <c r="U19" i="17"/>
  <c r="W19" i="17" s="1"/>
  <c r="U22" i="17"/>
  <c r="U18" i="7"/>
  <c r="W18" i="7" s="1"/>
  <c r="U22" i="7"/>
  <c r="U22" i="8"/>
  <c r="U25" i="8"/>
  <c r="E11" i="10"/>
  <c r="E11" i="11"/>
  <c r="U30" i="12"/>
  <c r="W30" i="12" s="1"/>
  <c r="U19" i="12"/>
  <c r="W19" i="12" s="1"/>
  <c r="E11" i="13"/>
  <c r="U30" i="14"/>
  <c r="W30" i="14" s="1"/>
  <c r="U18" i="15"/>
  <c r="W18" i="15" s="1"/>
  <c r="U21" i="15"/>
  <c r="W21" i="15" s="1"/>
  <c r="U21" i="16"/>
  <c r="W21" i="16" s="1"/>
  <c r="U30" i="17"/>
  <c r="W30" i="17" s="1"/>
  <c r="U21" i="17"/>
  <c r="W21" i="17" s="1"/>
  <c r="U31" i="17"/>
  <c r="E4" i="17"/>
  <c r="Q4" i="17"/>
  <c r="E17" i="17"/>
  <c r="U17" i="17"/>
  <c r="U20" i="17"/>
  <c r="W20" i="17" s="1"/>
  <c r="E25" i="17"/>
  <c r="U23" i="17"/>
  <c r="W23" i="17" s="1"/>
  <c r="U25" i="17"/>
  <c r="W25" i="17" s="1"/>
  <c r="Q2" i="17"/>
  <c r="U30" i="16"/>
  <c r="W30" i="16" s="1"/>
  <c r="E11" i="16"/>
  <c r="K11" i="16"/>
  <c r="U19" i="16"/>
  <c r="W19" i="16" s="1"/>
  <c r="U22" i="16"/>
  <c r="W22" i="16" s="1"/>
  <c r="U31" i="16"/>
  <c r="E44" i="16"/>
  <c r="Q2" i="16"/>
  <c r="E4" i="16"/>
  <c r="Q4" i="16"/>
  <c r="U31" i="15"/>
  <c r="E4" i="15"/>
  <c r="U20" i="15"/>
  <c r="W20" i="15" s="1"/>
  <c r="E25" i="15"/>
  <c r="W2" i="15"/>
  <c r="W15" i="15" s="1"/>
  <c r="U23" i="15"/>
  <c r="W23" i="15" s="1"/>
  <c r="U25" i="15"/>
  <c r="U19" i="15"/>
  <c r="W19" i="15" s="1"/>
  <c r="Q4" i="15"/>
  <c r="U17" i="15"/>
  <c r="U19" i="14"/>
  <c r="W19" i="14" s="1"/>
  <c r="Q2" i="14"/>
  <c r="K4" i="14"/>
  <c r="Q4" i="14"/>
  <c r="U17" i="14"/>
  <c r="E25" i="14"/>
  <c r="U23" i="14"/>
  <c r="W23" i="14" s="1"/>
  <c r="U25" i="14"/>
  <c r="W25" i="14" s="1"/>
  <c r="E4" i="14"/>
  <c r="U20" i="14"/>
  <c r="W20" i="14" s="1"/>
  <c r="U31" i="13"/>
  <c r="Q2" i="13"/>
  <c r="E4" i="13"/>
  <c r="Q4" i="13"/>
  <c r="E17" i="13"/>
  <c r="U17" i="13"/>
  <c r="U20" i="13"/>
  <c r="W20" i="13" s="1"/>
  <c r="E25" i="13"/>
  <c r="K33" i="13"/>
  <c r="U23" i="13"/>
  <c r="W23" i="13" s="1"/>
  <c r="Q2" i="12"/>
  <c r="K4" i="12"/>
  <c r="E17" i="12"/>
  <c r="U17" i="12"/>
  <c r="U20" i="12"/>
  <c r="W20" i="12" s="1"/>
  <c r="U32" i="12"/>
  <c r="U21" i="12"/>
  <c r="W21" i="12" s="1"/>
  <c r="U25" i="12"/>
  <c r="W25" i="12" s="1"/>
  <c r="E4" i="12"/>
  <c r="U31" i="11"/>
  <c r="Q2" i="11"/>
  <c r="E4" i="11"/>
  <c r="Q4" i="11"/>
  <c r="E17" i="11"/>
  <c r="U17" i="11"/>
  <c r="U20" i="11"/>
  <c r="W20" i="11" s="1"/>
  <c r="E25" i="11"/>
  <c r="K33" i="11"/>
  <c r="U23" i="11"/>
  <c r="W23" i="11" s="1"/>
  <c r="Q2" i="10"/>
  <c r="E4" i="10"/>
  <c r="K4" i="10"/>
  <c r="Q4" i="10"/>
  <c r="E17" i="10"/>
  <c r="U17" i="10"/>
  <c r="U20" i="10"/>
  <c r="W20" i="10" s="1"/>
  <c r="E25" i="10"/>
  <c r="K33" i="10"/>
  <c r="U19" i="9"/>
  <c r="W19" i="9" s="1"/>
  <c r="Q2" i="9"/>
  <c r="E4" i="9"/>
  <c r="Q4" i="9"/>
  <c r="U17" i="9"/>
  <c r="U20" i="9"/>
  <c r="W20" i="9" s="1"/>
  <c r="E25" i="9"/>
  <c r="K33" i="9"/>
  <c r="U23" i="9"/>
  <c r="W23" i="9" s="1"/>
  <c r="K4" i="8"/>
  <c r="E17" i="8"/>
  <c r="U17" i="8"/>
  <c r="U20" i="8"/>
  <c r="W20" i="8" s="1"/>
  <c r="E25" i="8"/>
  <c r="K33" i="8"/>
  <c r="E4" i="8"/>
  <c r="W2" i="8"/>
  <c r="W15" i="8" s="1"/>
  <c r="U23" i="8"/>
  <c r="W23" i="8" s="1"/>
  <c r="Q2" i="7"/>
  <c r="E4" i="7"/>
  <c r="K4" i="7"/>
  <c r="Q4" i="7"/>
  <c r="E17" i="7"/>
  <c r="U17" i="7"/>
  <c r="U20" i="7"/>
  <c r="W20" i="7" s="1"/>
  <c r="E25" i="7"/>
  <c r="U25" i="7"/>
  <c r="I4" i="2"/>
  <c r="O5" i="2"/>
  <c r="O6" i="2"/>
  <c r="P6" i="19" s="1"/>
  <c r="O7" i="2"/>
  <c r="O8" i="2"/>
  <c r="P8" i="19" s="1"/>
  <c r="O9" i="2"/>
  <c r="P9" i="19" s="1"/>
  <c r="O10" i="2"/>
  <c r="O11" i="2"/>
  <c r="P11" i="19" s="1"/>
  <c r="O12" i="2"/>
  <c r="P12" i="19" s="1"/>
  <c r="O13" i="2"/>
  <c r="P13" i="19" s="1"/>
  <c r="O14" i="2"/>
  <c r="O15" i="2"/>
  <c r="O16" i="2"/>
  <c r="O17" i="2"/>
  <c r="P17" i="19" s="1"/>
  <c r="O18" i="2"/>
  <c r="P18" i="19" s="1"/>
  <c r="O19" i="2"/>
  <c r="P19" i="19" s="1"/>
  <c r="O20" i="2"/>
  <c r="P20" i="19" s="1"/>
  <c r="O21" i="2"/>
  <c r="P21" i="19" s="1"/>
  <c r="O4" i="2"/>
  <c r="P4" i="19" s="1"/>
  <c r="I5" i="2"/>
  <c r="I6" i="2"/>
  <c r="J6" i="19" s="1"/>
  <c r="I7" i="2"/>
  <c r="J7" i="19" s="1"/>
  <c r="I8" i="2"/>
  <c r="I9" i="2"/>
  <c r="J9" i="19" s="1"/>
  <c r="I10" i="2"/>
  <c r="J10" i="19" s="1"/>
  <c r="I11" i="2"/>
  <c r="J11" i="19" s="1"/>
  <c r="I12" i="2"/>
  <c r="I13" i="2"/>
  <c r="J13" i="19" s="1"/>
  <c r="I14" i="2"/>
  <c r="J14" i="19" s="1"/>
  <c r="I15" i="2"/>
  <c r="J15" i="19" s="1"/>
  <c r="I16" i="2"/>
  <c r="J16" i="19" s="1"/>
  <c r="I17" i="2"/>
  <c r="J17" i="19" s="1"/>
  <c r="I18" i="2"/>
  <c r="I19" i="2"/>
  <c r="J19" i="19" s="1"/>
  <c r="I20" i="2"/>
  <c r="J20" i="19" s="1"/>
  <c r="I21" i="2"/>
  <c r="J21" i="19" s="1"/>
  <c r="I22" i="2"/>
  <c r="J22" i="19" s="1"/>
  <c r="I23" i="2"/>
  <c r="J23" i="19" s="1"/>
  <c r="I24" i="2"/>
  <c r="J24" i="19" s="1"/>
  <c r="I25" i="2"/>
  <c r="J25" i="19" s="1"/>
  <c r="I26" i="2"/>
  <c r="J26" i="19" s="1"/>
  <c r="I27" i="2"/>
  <c r="J27" i="19" s="1"/>
  <c r="I28" i="2"/>
  <c r="J28" i="19" s="1"/>
  <c r="I29" i="2"/>
  <c r="I30" i="2"/>
  <c r="J30" i="19" s="1"/>
  <c r="I31" i="2"/>
  <c r="J31" i="19" s="1"/>
  <c r="I32" i="2"/>
  <c r="J32" i="19" s="1"/>
  <c r="I33" i="2"/>
  <c r="J33" i="19" s="1"/>
  <c r="I34" i="2"/>
  <c r="J34" i="19" s="1"/>
  <c r="I35" i="2"/>
  <c r="J35" i="19" s="1"/>
  <c r="I36" i="2"/>
  <c r="J36" i="19" s="1"/>
  <c r="C40" i="2"/>
  <c r="D40" i="19" s="1"/>
  <c r="C5" i="2"/>
  <c r="D5" i="19" s="1"/>
  <c r="C6" i="2"/>
  <c r="D6" i="19" s="1"/>
  <c r="C7" i="2"/>
  <c r="D7" i="19" s="1"/>
  <c r="C8" i="2"/>
  <c r="D8" i="19" s="1"/>
  <c r="C9" i="2"/>
  <c r="D9" i="19" s="1"/>
  <c r="C10" i="2"/>
  <c r="D10" i="19" s="1"/>
  <c r="C11" i="2"/>
  <c r="C12" i="2"/>
  <c r="D12" i="19" s="1"/>
  <c r="C13" i="2"/>
  <c r="D13" i="19" s="1"/>
  <c r="C14" i="2"/>
  <c r="D14" i="19" s="1"/>
  <c r="C15" i="2"/>
  <c r="D15" i="19" s="1"/>
  <c r="C16" i="2"/>
  <c r="D16" i="19" s="1"/>
  <c r="C17" i="2"/>
  <c r="C18" i="2"/>
  <c r="C19" i="2"/>
  <c r="D19" i="19" s="1"/>
  <c r="C20" i="2"/>
  <c r="C21" i="2"/>
  <c r="D21" i="19" s="1"/>
  <c r="C22" i="2"/>
  <c r="C23" i="2"/>
  <c r="D23" i="19" s="1"/>
  <c r="C24" i="2"/>
  <c r="D24" i="19" s="1"/>
  <c r="C25" i="2"/>
  <c r="C26" i="2"/>
  <c r="D26" i="19" s="1"/>
  <c r="C27" i="2"/>
  <c r="D27" i="19" s="1"/>
  <c r="C28" i="2"/>
  <c r="D28" i="19" s="1"/>
  <c r="C29" i="2"/>
  <c r="D29" i="19" s="1"/>
  <c r="C30" i="2"/>
  <c r="D30" i="19" s="1"/>
  <c r="C31" i="2"/>
  <c r="C32" i="2"/>
  <c r="C33" i="2"/>
  <c r="D33" i="19" s="1"/>
  <c r="C34" i="2"/>
  <c r="D34" i="19" s="1"/>
  <c r="C35" i="2"/>
  <c r="D35" i="19" s="1"/>
  <c r="C36" i="2"/>
  <c r="D36" i="19" s="1"/>
  <c r="C37" i="2"/>
  <c r="D37" i="19" s="1"/>
  <c r="C38" i="2"/>
  <c r="C39" i="2"/>
  <c r="D39" i="19" s="1"/>
  <c r="E40" i="2"/>
  <c r="C41" i="2"/>
  <c r="C42" i="2"/>
  <c r="D42" i="19" s="1"/>
  <c r="C43" i="2"/>
  <c r="D43" i="19" s="1"/>
  <c r="C44" i="2"/>
  <c r="D44" i="19" s="1"/>
  <c r="C4" i="2"/>
  <c r="K2" i="2"/>
  <c r="Q2" i="2" s="1"/>
  <c r="W34" i="2"/>
  <c r="M18" i="2"/>
  <c r="G11" i="2"/>
  <c r="M7" i="2"/>
  <c r="M4" i="2"/>
  <c r="G4" i="2"/>
  <c r="W25" i="7" l="1"/>
  <c r="X31" i="10"/>
  <c r="W25" i="15"/>
  <c r="W25" i="10"/>
  <c r="W37" i="10"/>
  <c r="W38" i="10" s="1"/>
  <c r="R46" i="10" s="1"/>
  <c r="X23" i="9"/>
  <c r="W22" i="8"/>
  <c r="W37" i="8"/>
  <c r="W38" i="8" s="1"/>
  <c r="R46" i="8" s="1"/>
  <c r="W22" i="15"/>
  <c r="X21" i="13"/>
  <c r="X25" i="13"/>
  <c r="X18" i="13"/>
  <c r="X23" i="13"/>
  <c r="X19" i="13"/>
  <c r="X22" i="13"/>
  <c r="W25" i="13"/>
  <c r="X20" i="13"/>
  <c r="W22" i="10"/>
  <c r="W37" i="7"/>
  <c r="W38" i="7" s="1"/>
  <c r="R46" i="7" s="1"/>
  <c r="X32" i="10"/>
  <c r="P16" i="19"/>
  <c r="P15" i="19"/>
  <c r="P7" i="19"/>
  <c r="P14" i="19"/>
  <c r="P10" i="19"/>
  <c r="P5" i="19"/>
  <c r="J18" i="19"/>
  <c r="J29" i="19"/>
  <c r="J5" i="19"/>
  <c r="J4" i="19"/>
  <c r="X19" i="9"/>
  <c r="X22" i="9"/>
  <c r="J12" i="19"/>
  <c r="V23" i="2"/>
  <c r="V23" i="19" s="1"/>
  <c r="J8" i="19"/>
  <c r="W22" i="17"/>
  <c r="X21" i="9"/>
  <c r="X18" i="9"/>
  <c r="W37" i="13"/>
  <c r="W38" i="13" s="1"/>
  <c r="R46" i="13" s="1"/>
  <c r="W37" i="9"/>
  <c r="W38" i="9" s="1"/>
  <c r="R46" i="9" s="1"/>
  <c r="D38" i="19"/>
  <c r="D18" i="19"/>
  <c r="D4" i="19"/>
  <c r="V25" i="2"/>
  <c r="V25" i="19" s="1"/>
  <c r="D41" i="19"/>
  <c r="D25" i="19"/>
  <c r="V19" i="2"/>
  <c r="V19" i="19" s="1"/>
  <c r="D17" i="19"/>
  <c r="X31" i="8"/>
  <c r="W30" i="8"/>
  <c r="X32" i="8"/>
  <c r="V20" i="2"/>
  <c r="V20" i="19" s="1"/>
  <c r="D22" i="19"/>
  <c r="D32" i="19"/>
  <c r="V42" i="2"/>
  <c r="E20" i="2"/>
  <c r="D20" i="19"/>
  <c r="V22" i="2"/>
  <c r="V22" i="19" s="1"/>
  <c r="D31" i="19"/>
  <c r="V43" i="2"/>
  <c r="V18" i="19"/>
  <c r="D11" i="19"/>
  <c r="W30" i="9"/>
  <c r="X32" i="9"/>
  <c r="X31" i="9"/>
  <c r="X31" i="14"/>
  <c r="W25" i="8"/>
  <c r="X17" i="9"/>
  <c r="W25" i="9"/>
  <c r="X24" i="9"/>
  <c r="X25" i="9"/>
  <c r="X24" i="13"/>
  <c r="X25" i="11"/>
  <c r="X24" i="11"/>
  <c r="X23" i="11"/>
  <c r="X18" i="11"/>
  <c r="X17" i="11"/>
  <c r="X22" i="11"/>
  <c r="X19" i="11"/>
  <c r="X20" i="11"/>
  <c r="X21" i="11"/>
  <c r="W22" i="11"/>
  <c r="X25" i="16"/>
  <c r="X24" i="16"/>
  <c r="X22" i="16"/>
  <c r="X19" i="16"/>
  <c r="X21" i="16"/>
  <c r="X18" i="16"/>
  <c r="X20" i="16"/>
  <c r="X17" i="16"/>
  <c r="X22" i="12"/>
  <c r="X17" i="12"/>
  <c r="X23" i="12"/>
  <c r="X19" i="12"/>
  <c r="X25" i="12"/>
  <c r="X24" i="12"/>
  <c r="X21" i="12"/>
  <c r="X18" i="12"/>
  <c r="X20" i="12"/>
  <c r="W22" i="14"/>
  <c r="W22" i="12"/>
  <c r="X22" i="14"/>
  <c r="X19" i="14"/>
  <c r="X25" i="14"/>
  <c r="X23" i="14"/>
  <c r="X18" i="14"/>
  <c r="X24" i="14"/>
  <c r="X21" i="14"/>
  <c r="X17" i="14"/>
  <c r="X20" i="14"/>
  <c r="W22" i="7"/>
  <c r="X23" i="10"/>
  <c r="X17" i="10"/>
  <c r="X24" i="10"/>
  <c r="X19" i="10"/>
  <c r="X20" i="10"/>
  <c r="X25" i="10"/>
  <c r="X21" i="10"/>
  <c r="X18" i="10"/>
  <c r="X22" i="10"/>
  <c r="X23" i="8"/>
  <c r="X17" i="8"/>
  <c r="X19" i="8"/>
  <c r="X24" i="8"/>
  <c r="X21" i="8"/>
  <c r="X22" i="8"/>
  <c r="X25" i="8"/>
  <c r="X20" i="8"/>
  <c r="X18" i="8"/>
  <c r="X25" i="15"/>
  <c r="X20" i="15"/>
  <c r="X24" i="15"/>
  <c r="X22" i="15"/>
  <c r="X19" i="15"/>
  <c r="X18" i="15"/>
  <c r="X23" i="15"/>
  <c r="X17" i="15"/>
  <c r="X21" i="15"/>
  <c r="X20" i="17"/>
  <c r="X17" i="17"/>
  <c r="X18" i="17"/>
  <c r="X22" i="17"/>
  <c r="X24" i="17"/>
  <c r="X23" i="17"/>
  <c r="X19" i="17"/>
  <c r="X25" i="17"/>
  <c r="X21" i="17"/>
  <c r="X20" i="7"/>
  <c r="X17" i="7"/>
  <c r="X21" i="7"/>
  <c r="X22" i="7"/>
  <c r="X18" i="7"/>
  <c r="X24" i="7"/>
  <c r="X23" i="7"/>
  <c r="X19" i="7"/>
  <c r="X25" i="7"/>
  <c r="X32" i="13"/>
  <c r="X31" i="7"/>
  <c r="X32" i="7"/>
  <c r="U17" i="2"/>
  <c r="X32" i="17"/>
  <c r="X32" i="14"/>
  <c r="X32" i="16"/>
  <c r="V37" i="17"/>
  <c r="V38" i="17" s="1"/>
  <c r="W17" i="17"/>
  <c r="X31" i="17"/>
  <c r="W31" i="17"/>
  <c r="X31" i="16"/>
  <c r="W31" i="16"/>
  <c r="V37" i="16"/>
  <c r="V38" i="16" s="1"/>
  <c r="W31" i="15"/>
  <c r="X31" i="15"/>
  <c r="V37" i="15"/>
  <c r="V38" i="15" s="1"/>
  <c r="W17" i="15"/>
  <c r="X32" i="15"/>
  <c r="V37" i="14"/>
  <c r="V38" i="14" s="1"/>
  <c r="W17" i="14"/>
  <c r="V37" i="13"/>
  <c r="V38" i="13" s="1"/>
  <c r="W17" i="13"/>
  <c r="X31" i="13"/>
  <c r="W31" i="13"/>
  <c r="X32" i="12"/>
  <c r="W32" i="12"/>
  <c r="X31" i="12"/>
  <c r="V37" i="12"/>
  <c r="V38" i="12" s="1"/>
  <c r="W17" i="12"/>
  <c r="X31" i="11"/>
  <c r="W31" i="11"/>
  <c r="X32" i="11"/>
  <c r="V37" i="11"/>
  <c r="V38" i="11" s="1"/>
  <c r="W17" i="11"/>
  <c r="V37" i="10"/>
  <c r="V38" i="10" s="1"/>
  <c r="W17" i="10"/>
  <c r="V37" i="9"/>
  <c r="V38" i="9" s="1"/>
  <c r="W17" i="9"/>
  <c r="V37" i="8"/>
  <c r="V38" i="8" s="1"/>
  <c r="W17" i="8"/>
  <c r="V37" i="7"/>
  <c r="V38" i="7" s="1"/>
  <c r="W17" i="7"/>
  <c r="V44" i="2"/>
  <c r="E12" i="2"/>
  <c r="E8" i="2"/>
  <c r="K33" i="2"/>
  <c r="K25" i="2"/>
  <c r="Q21" i="2"/>
  <c r="Q13" i="2"/>
  <c r="Q5" i="2"/>
  <c r="E43" i="2"/>
  <c r="E39" i="2"/>
  <c r="E35" i="2"/>
  <c r="U22" i="2"/>
  <c r="E31" i="2"/>
  <c r="E27" i="2"/>
  <c r="E23" i="2"/>
  <c r="E19" i="2"/>
  <c r="E15" i="2"/>
  <c r="U18" i="2"/>
  <c r="E7" i="2"/>
  <c r="K36" i="2"/>
  <c r="K32" i="2"/>
  <c r="K28" i="2"/>
  <c r="K24" i="2"/>
  <c r="K20" i="2"/>
  <c r="K16" i="2"/>
  <c r="K8" i="2"/>
  <c r="U23" i="2"/>
  <c r="U32" i="2"/>
  <c r="Q20" i="2"/>
  <c r="Q12" i="2"/>
  <c r="Q8" i="2"/>
  <c r="E24" i="2"/>
  <c r="Q17" i="2"/>
  <c r="Q9" i="2"/>
  <c r="E42" i="2"/>
  <c r="E34" i="2"/>
  <c r="E30" i="2"/>
  <c r="E26" i="2"/>
  <c r="U20" i="2"/>
  <c r="W20" i="2" s="1"/>
  <c r="E22" i="2"/>
  <c r="E14" i="2"/>
  <c r="E10" i="2"/>
  <c r="E6" i="2"/>
  <c r="K35" i="2"/>
  <c r="K31" i="2"/>
  <c r="K23" i="2"/>
  <c r="K19" i="2"/>
  <c r="K15" i="2"/>
  <c r="K7" i="2"/>
  <c r="Q19" i="2"/>
  <c r="Q11" i="2"/>
  <c r="U31" i="2"/>
  <c r="E44" i="2"/>
  <c r="E28" i="2"/>
  <c r="E16" i="2"/>
  <c r="K13" i="2"/>
  <c r="U30" i="2"/>
  <c r="E4" i="2"/>
  <c r="E41" i="2"/>
  <c r="U25" i="2"/>
  <c r="E37" i="2"/>
  <c r="E33" i="2"/>
  <c r="E29" i="2"/>
  <c r="E25" i="2"/>
  <c r="U21" i="2"/>
  <c r="E21" i="2"/>
  <c r="U19" i="2"/>
  <c r="E13" i="2"/>
  <c r="E9" i="2"/>
  <c r="E5" i="2"/>
  <c r="K34" i="2"/>
  <c r="K30" i="2"/>
  <c r="K26" i="2"/>
  <c r="K22" i="2"/>
  <c r="K14" i="2"/>
  <c r="K10" i="2"/>
  <c r="K6" i="2"/>
  <c r="Q18" i="2"/>
  <c r="U24" i="2"/>
  <c r="Q6" i="2"/>
  <c r="K27" i="2"/>
  <c r="V34" i="2"/>
  <c r="K11" i="2"/>
  <c r="K17" i="2"/>
  <c r="K21" i="2"/>
  <c r="W2" i="2"/>
  <c r="W15" i="2" s="1"/>
  <c r="R43" i="4"/>
  <c r="R41" i="4"/>
  <c r="R42" i="4"/>
  <c r="R35" i="4"/>
  <c r="S35" i="4" s="1"/>
  <c r="U36" i="19" s="1"/>
  <c r="R31" i="4"/>
  <c r="R29" i="4"/>
  <c r="R30" i="4"/>
  <c r="S5" i="4"/>
  <c r="U5" i="19" s="1"/>
  <c r="S6" i="4"/>
  <c r="U6" i="19" s="1"/>
  <c r="S7" i="4"/>
  <c r="U7" i="19" s="1"/>
  <c r="S8" i="4"/>
  <c r="U8" i="19" s="1"/>
  <c r="S9" i="4"/>
  <c r="U9" i="19" s="1"/>
  <c r="S10" i="4"/>
  <c r="U10" i="19" s="1"/>
  <c r="S11" i="4"/>
  <c r="U11" i="19" s="1"/>
  <c r="S12" i="4"/>
  <c r="U12" i="19" s="1"/>
  <c r="S13" i="4"/>
  <c r="U13" i="19" s="1"/>
  <c r="S4" i="4"/>
  <c r="U4" i="19" s="1"/>
  <c r="R19" i="4"/>
  <c r="D38" i="4"/>
  <c r="C38" i="19" s="1"/>
  <c r="R25" i="4"/>
  <c r="R24" i="4"/>
  <c r="R23" i="4"/>
  <c r="Q20" i="4"/>
  <c r="D36" i="4"/>
  <c r="C36" i="19" s="1"/>
  <c r="D37" i="4"/>
  <c r="C37" i="19" s="1"/>
  <c r="Q25" i="4"/>
  <c r="Q24" i="4"/>
  <c r="Q23" i="4"/>
  <c r="K18" i="4"/>
  <c r="K7" i="4"/>
  <c r="K4" i="4"/>
  <c r="F4" i="4"/>
  <c r="F11" i="4"/>
  <c r="Q22" i="4"/>
  <c r="Q21" i="4"/>
  <c r="Q19" i="4"/>
  <c r="Q18" i="4"/>
  <c r="Q17" i="4"/>
  <c r="I11" i="4"/>
  <c r="I11" i="19" s="1"/>
  <c r="V32" i="2" l="1"/>
  <c r="V32" i="19" s="1"/>
  <c r="W32" i="19" s="1"/>
  <c r="Q14" i="2"/>
  <c r="Q15" i="2"/>
  <c r="V24" i="2"/>
  <c r="V24" i="19" s="1"/>
  <c r="Q7" i="2"/>
  <c r="Q16" i="2"/>
  <c r="K12" i="2"/>
  <c r="V31" i="2"/>
  <c r="K29" i="2"/>
  <c r="V21" i="19"/>
  <c r="K5" i="2"/>
  <c r="K18" i="2"/>
  <c r="E18" i="2"/>
  <c r="U43" i="19"/>
  <c r="D4" i="20" s="1"/>
  <c r="W43" i="11"/>
  <c r="W43" i="12" s="1"/>
  <c r="W43" i="13" s="1"/>
  <c r="W43" i="14" s="1"/>
  <c r="W43" i="15" s="1"/>
  <c r="W43" i="16"/>
  <c r="W43" i="17" s="1"/>
  <c r="V30" i="2"/>
  <c r="V30" i="19" s="1"/>
  <c r="W30" i="19" s="1"/>
  <c r="V37" i="2"/>
  <c r="V38" i="2" s="1"/>
  <c r="U42" i="19"/>
  <c r="D3" i="20" s="1"/>
  <c r="W42" i="2"/>
  <c r="W42" i="7" s="1"/>
  <c r="W42" i="8" s="1"/>
  <c r="W42" i="9" s="1"/>
  <c r="W42" i="10" s="1"/>
  <c r="W42" i="11" s="1"/>
  <c r="W42" i="12" s="1"/>
  <c r="W42" i="13" s="1"/>
  <c r="W42" i="14" s="1"/>
  <c r="W42" i="15" s="1"/>
  <c r="W42" i="16" s="1"/>
  <c r="W42" i="17" s="1"/>
  <c r="V17" i="19"/>
  <c r="E38" i="2"/>
  <c r="W44" i="2"/>
  <c r="W44" i="7" s="1"/>
  <c r="W44" i="8" s="1"/>
  <c r="W44" i="9" s="1"/>
  <c r="W44" i="10" s="1"/>
  <c r="U44" i="19"/>
  <c r="D5" i="20" s="1"/>
  <c r="W44" i="16"/>
  <c r="W44" i="17" s="1"/>
  <c r="W44" i="11"/>
  <c r="W44" i="12" s="1"/>
  <c r="W44" i="13" s="1"/>
  <c r="W44" i="14" s="1"/>
  <c r="W44" i="15" s="1"/>
  <c r="T29" i="4"/>
  <c r="W19" i="2"/>
  <c r="W18" i="2"/>
  <c r="K4" i="2"/>
  <c r="E36" i="2"/>
  <c r="E32" i="2"/>
  <c r="E11" i="2"/>
  <c r="W23" i="2"/>
  <c r="Q10" i="2"/>
  <c r="W17" i="2"/>
  <c r="Q4" i="2"/>
  <c r="W22" i="2"/>
  <c r="W43" i="2"/>
  <c r="K9" i="2"/>
  <c r="E17" i="2"/>
  <c r="W25" i="2"/>
  <c r="X31" i="2"/>
  <c r="X32" i="2"/>
  <c r="T30" i="4"/>
  <c r="S19" i="4"/>
  <c r="U19" i="19" s="1"/>
  <c r="T19" i="4"/>
  <c r="S23" i="4"/>
  <c r="U23" i="19" s="1"/>
  <c r="T23" i="4"/>
  <c r="S22" i="4"/>
  <c r="U22" i="19" s="1"/>
  <c r="T22" i="4"/>
  <c r="S18" i="4"/>
  <c r="U18" i="19" s="1"/>
  <c r="T18" i="4"/>
  <c r="S24" i="4"/>
  <c r="U24" i="19" s="1"/>
  <c r="W24" i="19" s="1"/>
  <c r="T24" i="4"/>
  <c r="S21" i="4"/>
  <c r="U21" i="19" s="1"/>
  <c r="T21" i="4"/>
  <c r="S17" i="4"/>
  <c r="U17" i="19" s="1"/>
  <c r="W17" i="19" s="1"/>
  <c r="T17" i="4"/>
  <c r="S25" i="4"/>
  <c r="U25" i="19" s="1"/>
  <c r="T25" i="4"/>
  <c r="S20" i="4"/>
  <c r="U20" i="19" s="1"/>
  <c r="T20" i="4"/>
  <c r="T31" i="4"/>
  <c r="N5" i="4"/>
  <c r="O5" i="19" s="1"/>
  <c r="N16" i="4"/>
  <c r="O16" i="19" s="1"/>
  <c r="N6" i="4"/>
  <c r="O6" i="19" s="1"/>
  <c r="N7" i="4"/>
  <c r="O7" i="19" s="1"/>
  <c r="N8" i="4"/>
  <c r="O8" i="19" s="1"/>
  <c r="N9" i="4"/>
  <c r="O9" i="19" s="1"/>
  <c r="N10" i="4"/>
  <c r="O10" i="19" s="1"/>
  <c r="N11" i="4"/>
  <c r="O11" i="19" s="1"/>
  <c r="Q11" i="19" s="1"/>
  <c r="N12" i="4"/>
  <c r="O12" i="19" s="1"/>
  <c r="N13" i="4"/>
  <c r="O13" i="19" s="1"/>
  <c r="N14" i="4"/>
  <c r="O14" i="19" s="1"/>
  <c r="N15" i="4"/>
  <c r="O15" i="19" s="1"/>
  <c r="N17" i="4"/>
  <c r="O17" i="19" s="1"/>
  <c r="N18" i="4"/>
  <c r="O18" i="19" s="1"/>
  <c r="N19" i="4"/>
  <c r="O19" i="19" s="1"/>
  <c r="N20" i="4"/>
  <c r="O20" i="19" s="1"/>
  <c r="N21" i="4"/>
  <c r="O21" i="19" s="1"/>
  <c r="N4" i="4"/>
  <c r="O4" i="19" s="1"/>
  <c r="I7" i="4"/>
  <c r="I7" i="19" s="1"/>
  <c r="I8" i="4"/>
  <c r="I8" i="19" s="1"/>
  <c r="I9" i="4"/>
  <c r="I9" i="19" s="1"/>
  <c r="I10" i="4"/>
  <c r="I10" i="19" s="1"/>
  <c r="I12" i="4"/>
  <c r="I12" i="19" s="1"/>
  <c r="I13" i="4"/>
  <c r="I13" i="19" s="1"/>
  <c r="I14" i="4"/>
  <c r="I14" i="19" s="1"/>
  <c r="I15" i="4"/>
  <c r="I15" i="19" s="1"/>
  <c r="I16" i="4"/>
  <c r="I16" i="19" s="1"/>
  <c r="I17" i="4"/>
  <c r="I17" i="19" s="1"/>
  <c r="I18" i="4"/>
  <c r="I18" i="19" s="1"/>
  <c r="I19" i="4"/>
  <c r="I19" i="19" s="1"/>
  <c r="I20" i="4"/>
  <c r="I20" i="19" s="1"/>
  <c r="I21" i="4"/>
  <c r="I21" i="19" s="1"/>
  <c r="I22" i="4"/>
  <c r="I22" i="19" s="1"/>
  <c r="I23" i="4"/>
  <c r="I23" i="19" s="1"/>
  <c r="I25" i="4"/>
  <c r="I25" i="19" s="1"/>
  <c r="I26" i="4"/>
  <c r="I26" i="19" s="1"/>
  <c r="I27" i="4"/>
  <c r="I27" i="19" s="1"/>
  <c r="I28" i="4"/>
  <c r="I28" i="19" s="1"/>
  <c r="I29" i="4"/>
  <c r="I29" i="19" s="1"/>
  <c r="I30" i="4"/>
  <c r="I30" i="19" s="1"/>
  <c r="I31" i="4"/>
  <c r="I31" i="19" s="1"/>
  <c r="I32" i="4"/>
  <c r="I32" i="19" s="1"/>
  <c r="I33" i="4"/>
  <c r="I33" i="19" s="1"/>
  <c r="I34" i="4"/>
  <c r="I34" i="19" s="1"/>
  <c r="I35" i="4"/>
  <c r="I35" i="19" s="1"/>
  <c r="I36" i="4"/>
  <c r="I36" i="19" s="1"/>
  <c r="I5" i="4"/>
  <c r="I5" i="19" s="1"/>
  <c r="I6" i="4"/>
  <c r="I6" i="19" s="1"/>
  <c r="I4" i="4"/>
  <c r="I4" i="19" s="1"/>
  <c r="D8" i="4"/>
  <c r="C8" i="19" s="1"/>
  <c r="D9" i="4"/>
  <c r="C9" i="19" s="1"/>
  <c r="D10" i="4"/>
  <c r="C10" i="19" s="1"/>
  <c r="D11" i="4"/>
  <c r="C11" i="19" s="1"/>
  <c r="D12" i="4"/>
  <c r="C12" i="19" s="1"/>
  <c r="D13" i="4"/>
  <c r="C13" i="19" s="1"/>
  <c r="D14" i="4"/>
  <c r="C14" i="19" s="1"/>
  <c r="D15" i="4"/>
  <c r="C15" i="19" s="1"/>
  <c r="D16" i="4"/>
  <c r="C16" i="19" s="1"/>
  <c r="D17" i="4"/>
  <c r="C17" i="19" s="1"/>
  <c r="D18" i="4"/>
  <c r="C18" i="19" s="1"/>
  <c r="D19" i="4"/>
  <c r="C19" i="19" s="1"/>
  <c r="D20" i="4"/>
  <c r="C20" i="19" s="1"/>
  <c r="D21" i="4"/>
  <c r="C21" i="19" s="1"/>
  <c r="D22" i="4"/>
  <c r="C22" i="19" s="1"/>
  <c r="D23" i="4"/>
  <c r="C23" i="19" s="1"/>
  <c r="D24" i="4"/>
  <c r="C24" i="19" s="1"/>
  <c r="D25" i="4"/>
  <c r="C25" i="19" s="1"/>
  <c r="D26" i="4"/>
  <c r="C26" i="19" s="1"/>
  <c r="D27" i="4"/>
  <c r="C27" i="19" s="1"/>
  <c r="D28" i="4"/>
  <c r="C28" i="19" s="1"/>
  <c r="D29" i="4"/>
  <c r="C29" i="19" s="1"/>
  <c r="D30" i="4"/>
  <c r="C30" i="19" s="1"/>
  <c r="D31" i="4"/>
  <c r="C31" i="19" s="1"/>
  <c r="D32" i="4"/>
  <c r="C32" i="19" s="1"/>
  <c r="D33" i="4"/>
  <c r="C33" i="19" s="1"/>
  <c r="D34" i="4"/>
  <c r="C34" i="19" s="1"/>
  <c r="D35" i="4"/>
  <c r="C35" i="19" s="1"/>
  <c r="D39" i="4"/>
  <c r="C39" i="19" s="1"/>
  <c r="D40" i="4"/>
  <c r="C40" i="19" s="1"/>
  <c r="D41" i="4"/>
  <c r="C41" i="19" s="1"/>
  <c r="D42" i="4"/>
  <c r="C42" i="19" s="1"/>
  <c r="D43" i="4"/>
  <c r="C43" i="19" s="1"/>
  <c r="D44" i="4"/>
  <c r="C44" i="19" s="1"/>
  <c r="D5" i="4"/>
  <c r="C5" i="19" s="1"/>
  <c r="D6" i="4"/>
  <c r="C6" i="19" s="1"/>
  <c r="D7" i="4"/>
  <c r="C7" i="19" s="1"/>
  <c r="D4" i="4"/>
  <c r="C4" i="19" s="1"/>
  <c r="E4" i="19" s="1"/>
  <c r="I2" i="4"/>
  <c r="S2" i="4" s="1"/>
  <c r="H2" i="4"/>
  <c r="R2" i="4" s="1"/>
  <c r="X17" i="19" l="1"/>
  <c r="W21" i="2"/>
  <c r="W24" i="2"/>
  <c r="W32" i="2"/>
  <c r="W30" i="2"/>
  <c r="F4" i="20"/>
  <c r="F3" i="20"/>
  <c r="W37" i="2"/>
  <c r="W38" i="2" s="1"/>
  <c r="V42" i="19"/>
  <c r="W31" i="2"/>
  <c r="V31" i="19"/>
  <c r="V43" i="19"/>
  <c r="V44" i="19"/>
  <c r="F5" i="20"/>
  <c r="W43" i="7"/>
  <c r="W43" i="8" s="1"/>
  <c r="W43" i="9" s="1"/>
  <c r="W43" i="10" s="1"/>
  <c r="X25" i="2"/>
  <c r="X30" i="2"/>
  <c r="X23" i="2"/>
  <c r="X22" i="2"/>
  <c r="X24" i="2"/>
  <c r="X21" i="2"/>
  <c r="X18" i="2"/>
  <c r="X17" i="2"/>
  <c r="X20" i="2"/>
  <c r="X19" i="2"/>
  <c r="S29" i="4"/>
  <c r="U30" i="19" s="1"/>
  <c r="S31" i="4"/>
  <c r="U32" i="19" s="1"/>
  <c r="S30" i="4"/>
  <c r="U31" i="19" s="1"/>
  <c r="M2" i="4"/>
  <c r="N2" i="4"/>
  <c r="W31" i="19" l="1"/>
  <c r="X31" i="19" s="1"/>
  <c r="F6" i="20"/>
  <c r="V38" i="19"/>
  <c r="R46" i="2"/>
  <c r="V37" i="19"/>
  <c r="W37" i="19" s="1"/>
  <c r="X20" i="19"/>
  <c r="R36" i="4"/>
  <c r="R37" i="4" s="1"/>
  <c r="X32" i="19" l="1"/>
  <c r="X30" i="19"/>
  <c r="W38" i="19"/>
  <c r="Q47" i="19" s="1"/>
  <c r="X25" i="19"/>
  <c r="X18" i="19"/>
  <c r="X21" i="19"/>
  <c r="X23" i="19"/>
  <c r="X24" i="19"/>
  <c r="X22" i="19"/>
  <c r="X19" i="19"/>
  <c r="S36" i="4"/>
  <c r="S37" i="4" l="1"/>
  <c r="U37" i="19"/>
  <c r="O46" i="4" l="1"/>
  <c r="U3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C2" authorId="0" shapeId="0" xr:uid="{32761F9C-8D16-4F2F-B3D8-6FDE2AAB90FD}">
      <text>
        <r>
          <rPr>
            <b/>
            <sz val="9"/>
            <color indexed="81"/>
            <rFont val="Tahoma"/>
            <family val="2"/>
          </rPr>
          <t xml:space="preserve">מלאו את עמודת התכנון החודשי בלבד
</t>
        </r>
        <r>
          <rPr>
            <sz val="9"/>
            <color indexed="81"/>
            <rFont val="Tahoma"/>
            <family val="2"/>
          </rPr>
          <t>(במידה ולא ביצעתם מעקב עד היום, קחו 3 חודשים אחורה ותבנו את התכנון שלכם לפי הממוצע שלהם)</t>
        </r>
      </text>
    </comment>
    <comment ref="T15" authorId="0" shapeId="0" xr:uid="{8CC80D72-2FB5-4171-B204-704FF312B719}">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T27" authorId="0" shapeId="0" xr:uid="{E9C103F6-FB5A-4591-B8CB-E3C1538190D8}">
      <text>
        <r>
          <rPr>
            <sz val="9"/>
            <color indexed="81"/>
            <rFont val="Tahoma"/>
            <family val="2"/>
          </rPr>
          <t>בתכנון מוצלח אחוז ההוצאות הקבועות ינוע בין 30% ל-50%.</t>
        </r>
      </text>
    </comment>
    <comment ref="S39" authorId="0" shapeId="0" xr:uid="{E82F3416-392B-4B48-9163-B194FDA7EF66}">
      <text>
        <r>
          <rPr>
            <sz val="9"/>
            <color indexed="81"/>
            <rFont val="Tahoma"/>
            <family val="2"/>
          </rPr>
          <t>כאן יש למלא את הסכומים כפי שהם בתחילת השנה.
סכומי ההפקדה המתוכננת (עמודה ימנית) נגזרים מהשוטף ואין צורך לשנותם</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38D543F2-5CCB-4067-B26E-FB993D3783BC}">
      <text>
        <r>
          <rPr>
            <sz val="9"/>
            <color indexed="81"/>
            <rFont val="Tahoma"/>
            <family val="2"/>
          </rPr>
          <t>בסטיה מעל 5% התא יודגש בצבע</t>
        </r>
      </text>
    </comment>
    <comment ref="J2" authorId="0" shapeId="0" xr:uid="{53A5214B-CEDD-4DF8-9DCB-FAA1CAC37F9B}">
      <text>
        <r>
          <rPr>
            <sz val="9"/>
            <color indexed="81"/>
            <rFont val="Tahoma"/>
            <family val="2"/>
          </rPr>
          <t>בסטיה מעל 20% התא יודגש בצבע</t>
        </r>
      </text>
    </comment>
    <comment ref="P2" authorId="0" shapeId="0" xr:uid="{816623EF-EB7B-442D-B68D-B495AA0F0083}">
      <text>
        <r>
          <rPr>
            <sz val="9"/>
            <color indexed="81"/>
            <rFont val="Tahoma"/>
            <family val="2"/>
          </rPr>
          <t>בסטיה מעל 5% התא יודגש בצבע</t>
        </r>
      </text>
    </comment>
    <comment ref="V2" authorId="0" shapeId="0" xr:uid="{6DE4D2FB-7574-4763-9888-E4764B355086}">
      <text>
        <r>
          <rPr>
            <sz val="9"/>
            <color indexed="81"/>
            <rFont val="Tahoma"/>
            <family val="2"/>
          </rPr>
          <t>בסטיה של מעל 5% התא יודגש בצבע</t>
        </r>
      </text>
    </comment>
    <comment ref="V15" authorId="0" shapeId="0" xr:uid="{23D234DA-E8BC-4F14-9377-47AC50AC975C}">
      <text>
        <r>
          <rPr>
            <sz val="9"/>
            <color indexed="81"/>
            <rFont val="Tahoma"/>
            <family val="2"/>
          </rPr>
          <t>בסטיה של מעל 10% התא יודגש בצבע</t>
        </r>
      </text>
    </comment>
    <comment ref="X15" authorId="0" shapeId="0" xr:uid="{2D6551DD-988E-404A-9665-B2EFB6531761}">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D232A487-4701-47DF-B1CC-22FA1C96366F}">
      <text>
        <r>
          <rPr>
            <sz val="9"/>
            <color indexed="81"/>
            <rFont val="Tahoma"/>
            <family val="2"/>
          </rPr>
          <t>בתכנון מוצלח אחוז ההוצאות הקבועות ינוע בין 30% ל-50%.</t>
        </r>
      </text>
    </comment>
    <comment ref="T40" authorId="0" shapeId="0" xr:uid="{494B589F-6564-4B31-9A56-E6C81EAAA440}">
      <text>
        <r>
          <rPr>
            <sz val="9"/>
            <color indexed="81"/>
            <rFont val="Tahoma"/>
            <family val="2"/>
          </rPr>
          <t>הסכומים בטבלה מתמלאים אוטומטית ואין צורך לשנותם</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EB3C6522-2919-4D03-B3A6-2EBF1028B034}">
      <text>
        <r>
          <rPr>
            <sz val="9"/>
            <color indexed="81"/>
            <rFont val="Tahoma"/>
            <family val="2"/>
          </rPr>
          <t>בסטיה מעל 5% התא יודגש בצבע</t>
        </r>
      </text>
    </comment>
    <comment ref="J2" authorId="0" shapeId="0" xr:uid="{324D3CC2-A4C2-41A1-A259-628D88EBF175}">
      <text>
        <r>
          <rPr>
            <sz val="9"/>
            <color indexed="81"/>
            <rFont val="Tahoma"/>
            <family val="2"/>
          </rPr>
          <t>בסטיה מעל 20% התא יודגש בצבע</t>
        </r>
      </text>
    </comment>
    <comment ref="P2" authorId="0" shapeId="0" xr:uid="{FC9940C7-91CB-4044-972C-5A489BFF012C}">
      <text>
        <r>
          <rPr>
            <sz val="9"/>
            <color indexed="81"/>
            <rFont val="Tahoma"/>
            <family val="2"/>
          </rPr>
          <t>בסטיה מעל 5% התא יודגש בצבע</t>
        </r>
      </text>
    </comment>
    <comment ref="V2" authorId="0" shapeId="0" xr:uid="{56B0D0CD-860F-4DAE-9AD7-34B7004B0B1D}">
      <text>
        <r>
          <rPr>
            <sz val="9"/>
            <color indexed="81"/>
            <rFont val="Tahoma"/>
            <family val="2"/>
          </rPr>
          <t>בסטיה של מעל 5% התא יודגש בצבע</t>
        </r>
      </text>
    </comment>
    <comment ref="V15" authorId="0" shapeId="0" xr:uid="{910E0A89-CEAE-4CA2-BDA1-C347F6A54501}">
      <text>
        <r>
          <rPr>
            <sz val="9"/>
            <color indexed="81"/>
            <rFont val="Tahoma"/>
            <family val="2"/>
          </rPr>
          <t>בסטיה של מעל 10% התא יודגש בצבע</t>
        </r>
      </text>
    </comment>
    <comment ref="X15" authorId="0" shapeId="0" xr:uid="{90888B2A-AAFB-45AB-9FC9-274331B97CEE}">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4877168B-1132-4679-8D04-CA21AC9C9DCA}">
      <text>
        <r>
          <rPr>
            <sz val="9"/>
            <color indexed="81"/>
            <rFont val="Tahoma"/>
            <family val="2"/>
          </rPr>
          <t>בתכנון מוצלח אחוז ההוצאות הקבועות ינוע בין 30% ל-50%.</t>
        </r>
      </text>
    </comment>
    <comment ref="T40" authorId="0" shapeId="0" xr:uid="{FFD60915-BEE1-48ED-ABDE-ED75B25F197B}">
      <text>
        <r>
          <rPr>
            <sz val="9"/>
            <color indexed="81"/>
            <rFont val="Tahoma"/>
            <family val="2"/>
          </rPr>
          <t>הסכומים בטבלה מתמלאים אוטומטית ואין צורך לשנותם</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F04E539D-DCC4-4AD5-9EDB-850E1FCFDBFD}">
      <text>
        <r>
          <rPr>
            <sz val="9"/>
            <color indexed="81"/>
            <rFont val="Tahoma"/>
            <family val="2"/>
          </rPr>
          <t>בסטיה מעל 5% התא יודגש בצבע</t>
        </r>
      </text>
    </comment>
    <comment ref="J2" authorId="0" shapeId="0" xr:uid="{ABA86EFD-70B8-47A5-920B-7027467036B3}">
      <text>
        <r>
          <rPr>
            <sz val="9"/>
            <color indexed="81"/>
            <rFont val="Tahoma"/>
            <family val="2"/>
          </rPr>
          <t>בסטיה מעל 20% התא יודגש בצבע</t>
        </r>
      </text>
    </comment>
    <comment ref="P2" authorId="0" shapeId="0" xr:uid="{87BDE26F-91D9-455F-AA92-563CE999380B}">
      <text>
        <r>
          <rPr>
            <sz val="9"/>
            <color indexed="81"/>
            <rFont val="Tahoma"/>
            <family val="2"/>
          </rPr>
          <t>בסטיה מעל 5% התא יודגש בצבע</t>
        </r>
      </text>
    </comment>
    <comment ref="V2" authorId="0" shapeId="0" xr:uid="{36C842B9-E58D-4A1E-89FC-BD86908FD396}">
      <text>
        <r>
          <rPr>
            <sz val="9"/>
            <color indexed="81"/>
            <rFont val="Tahoma"/>
            <family val="2"/>
          </rPr>
          <t>בסטיה של מעל 5% התא יודגש בצבע</t>
        </r>
      </text>
    </comment>
    <comment ref="V15" authorId="0" shapeId="0" xr:uid="{0C5C6ED3-DA3F-4FAE-B02B-0B889A792385}">
      <text>
        <r>
          <rPr>
            <sz val="9"/>
            <color indexed="81"/>
            <rFont val="Tahoma"/>
            <family val="2"/>
          </rPr>
          <t>בסטיה של מעל 10% התא יודגש בצבע</t>
        </r>
      </text>
    </comment>
    <comment ref="X15" authorId="0" shapeId="0" xr:uid="{B2694E24-B03F-430A-B366-8CEB07618797}">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59D945AA-70D9-449F-8D81-8125149F6330}">
      <text>
        <r>
          <rPr>
            <sz val="9"/>
            <color indexed="81"/>
            <rFont val="Tahoma"/>
            <family val="2"/>
          </rPr>
          <t>בתכנון מוצלח אחוז ההוצאות הקבועות ינוע בין 30% ל-50%.</t>
        </r>
      </text>
    </comment>
    <comment ref="T40" authorId="0" shapeId="0" xr:uid="{A4A866E0-EA7E-41EF-AC1B-F32A0B89FD40}">
      <text>
        <r>
          <rPr>
            <sz val="9"/>
            <color indexed="81"/>
            <rFont val="Tahoma"/>
            <family val="2"/>
          </rPr>
          <t>הסכומים בטבלה מתמלאים אוטומטית ואין צורך לשנותם</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681AE2F9-F6BA-45B7-B212-60A8C1A2A494}">
      <text>
        <r>
          <rPr>
            <sz val="9"/>
            <color indexed="81"/>
            <rFont val="Tahoma"/>
            <family val="2"/>
          </rPr>
          <t>בסטיה מעל 5% התא יודגש בצבע</t>
        </r>
      </text>
    </comment>
    <comment ref="J2" authorId="0" shapeId="0" xr:uid="{94BA95E0-28D4-48EA-A46F-D3BE11A6CC3A}">
      <text>
        <r>
          <rPr>
            <sz val="9"/>
            <color indexed="81"/>
            <rFont val="Tahoma"/>
            <family val="2"/>
          </rPr>
          <t>בסטיה מעל 20% התא יודגש בצבע</t>
        </r>
      </text>
    </comment>
    <comment ref="P2" authorId="0" shapeId="0" xr:uid="{17D28502-D908-4A7B-A1EB-F1E7CC6BA2E4}">
      <text>
        <r>
          <rPr>
            <sz val="9"/>
            <color indexed="81"/>
            <rFont val="Tahoma"/>
            <family val="2"/>
          </rPr>
          <t>בסטיה מעל 5% התא יודגש בצבע</t>
        </r>
      </text>
    </comment>
    <comment ref="V2" authorId="0" shapeId="0" xr:uid="{656873F6-0BB1-4591-A620-06803D8AD62D}">
      <text>
        <r>
          <rPr>
            <sz val="9"/>
            <color indexed="81"/>
            <rFont val="Tahoma"/>
            <family val="2"/>
          </rPr>
          <t>בסטיה של מעל 5% התא יודגש בצבע</t>
        </r>
      </text>
    </comment>
    <comment ref="V15" authorId="0" shapeId="0" xr:uid="{3CE7E994-7224-45F0-88DE-0BD6D74250D2}">
      <text>
        <r>
          <rPr>
            <sz val="9"/>
            <color indexed="81"/>
            <rFont val="Tahoma"/>
            <family val="2"/>
          </rPr>
          <t>בסטיה של מעל 10% התא יודגש בצבע</t>
        </r>
      </text>
    </comment>
    <comment ref="X15" authorId="0" shapeId="0" xr:uid="{763BA8C4-DB3A-4C7F-BA92-E89AC1F0B264}">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B5C06EB0-CBCF-4B71-AE94-0CB6CDC5EDC9}">
      <text>
        <r>
          <rPr>
            <sz val="9"/>
            <color indexed="81"/>
            <rFont val="Tahoma"/>
            <family val="2"/>
          </rPr>
          <t>בתכנון מוצלח אחוז ההוצאות הקבועות ינוע בין 30% ל-50%.</t>
        </r>
      </text>
    </comment>
    <comment ref="T40" authorId="0" shapeId="0" xr:uid="{372758F9-D08B-4E84-A663-07496A942CA5}">
      <text>
        <r>
          <rPr>
            <sz val="9"/>
            <color indexed="81"/>
            <rFont val="Tahoma"/>
            <family val="2"/>
          </rPr>
          <t>הסכומים בטבלה מתמלאים אוטומטית ואין צורך לשנותם</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X15" authorId="0" shapeId="0" xr:uid="{4F7242F0-A55D-4A18-9C32-BDBF5F3E439F}">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6AE6BC3E-EB04-4E0E-A5E8-0FFBE745A790}">
      <text>
        <r>
          <rPr>
            <sz val="9"/>
            <color indexed="81"/>
            <rFont val="Tahoma"/>
            <family val="2"/>
          </rPr>
          <t>בתכנון מוצלח אחוז ההוצאות הקבועות ינוע בין 30% ל-50%.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66EE827B-89F4-4F3E-B135-C538D320ABD3}">
      <text>
        <r>
          <rPr>
            <sz val="9"/>
            <color indexed="81"/>
            <rFont val="Tahoma"/>
            <family val="2"/>
          </rPr>
          <t>בסטיה מעל 5% התא יודגש בצבע</t>
        </r>
      </text>
    </comment>
    <comment ref="J2" authorId="0" shapeId="0" xr:uid="{F0586964-26BE-4617-8202-6E6010058DAD}">
      <text>
        <r>
          <rPr>
            <sz val="9"/>
            <color indexed="81"/>
            <rFont val="Tahoma"/>
            <family val="2"/>
          </rPr>
          <t>בסטיה מעל 20% התא יודגש בצבע</t>
        </r>
      </text>
    </comment>
    <comment ref="P2" authorId="0" shapeId="0" xr:uid="{CB9731EE-037C-4AFC-B74E-AA0372569F38}">
      <text>
        <r>
          <rPr>
            <sz val="9"/>
            <color indexed="81"/>
            <rFont val="Tahoma"/>
            <family val="2"/>
          </rPr>
          <t>בסטיה מעל 5% התא יודגש בצבע</t>
        </r>
      </text>
    </comment>
    <comment ref="V2" authorId="0" shapeId="0" xr:uid="{A80DDD43-7136-4527-ACB7-2F0295AF007A}">
      <text>
        <r>
          <rPr>
            <sz val="9"/>
            <color indexed="81"/>
            <rFont val="Tahoma"/>
            <family val="2"/>
          </rPr>
          <t>בסטיה של מעל 5% התא יודגש בצבע</t>
        </r>
      </text>
    </comment>
    <comment ref="V15" authorId="0" shapeId="0" xr:uid="{D048EB6D-084D-4D12-90EC-61D8DCE8D1B3}">
      <text>
        <r>
          <rPr>
            <sz val="9"/>
            <color indexed="81"/>
            <rFont val="Tahoma"/>
            <family val="2"/>
          </rPr>
          <t>בסטיה של מעל 10% התא יודגש בצבע</t>
        </r>
      </text>
    </comment>
    <comment ref="X15" authorId="0" shapeId="0" xr:uid="{46F151D5-3689-417B-A6B5-EA1D0A390024}">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530211C7-D1B6-4FD9-A2DC-9EF9FEC11C36}">
      <text>
        <r>
          <rPr>
            <sz val="9"/>
            <color indexed="81"/>
            <rFont val="Tahoma"/>
            <family val="2"/>
          </rPr>
          <t>בתכנון מוצלח אחוז ההוצאות הקבועות ינוע בין 30% ל-50%.</t>
        </r>
      </text>
    </comment>
    <comment ref="T40" authorId="0" shapeId="0" xr:uid="{AD525FFF-4E64-4B1A-AB85-96061F912224}">
      <text>
        <r>
          <rPr>
            <sz val="9"/>
            <color indexed="81"/>
            <rFont val="Tahoma"/>
            <family val="2"/>
          </rPr>
          <t>הסכומים בטבלה מתמלאים אוטומטית ואין צורך לשנותם</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8C309933-E0E2-4730-9B95-7F4747863DF2}">
      <text>
        <r>
          <rPr>
            <sz val="9"/>
            <color indexed="81"/>
            <rFont val="Tahoma"/>
            <family val="2"/>
          </rPr>
          <t>בסטיה מעל 5% התא יודגש בצבע</t>
        </r>
      </text>
    </comment>
    <comment ref="J2" authorId="0" shapeId="0" xr:uid="{1741A22E-4026-42A8-82AB-C4673A243FBD}">
      <text>
        <r>
          <rPr>
            <sz val="9"/>
            <color indexed="81"/>
            <rFont val="Tahoma"/>
            <family val="2"/>
          </rPr>
          <t>בסטיה מעל 20% התא יודגש בצבע</t>
        </r>
      </text>
    </comment>
    <comment ref="P2" authorId="0" shapeId="0" xr:uid="{317ECB52-F6EF-465A-A0D4-74CEA612E5F1}">
      <text>
        <r>
          <rPr>
            <sz val="9"/>
            <color indexed="81"/>
            <rFont val="Tahoma"/>
            <family val="2"/>
          </rPr>
          <t>בסטיה מעל 5% התא יודגש בצבע</t>
        </r>
      </text>
    </comment>
    <comment ref="V2" authorId="0" shapeId="0" xr:uid="{59A05A82-83BB-4600-8421-7C5B48E2CB01}">
      <text>
        <r>
          <rPr>
            <sz val="9"/>
            <color indexed="81"/>
            <rFont val="Tahoma"/>
            <family val="2"/>
          </rPr>
          <t>בסטיה של מעל 5% התא יודגש בצבע</t>
        </r>
      </text>
    </comment>
    <comment ref="V15" authorId="0" shapeId="0" xr:uid="{9849CB4A-3D5C-4A85-BC7E-84BD329FBB0F}">
      <text>
        <r>
          <rPr>
            <sz val="9"/>
            <color indexed="81"/>
            <rFont val="Tahoma"/>
            <family val="2"/>
          </rPr>
          <t>בסטיה של מעל 10% התא יודגש בצבע</t>
        </r>
      </text>
    </comment>
    <comment ref="X15" authorId="0" shapeId="0" xr:uid="{54323F83-D9D7-4543-A656-3A214742FA4C}">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FADAAD05-E2DA-473B-85B3-6A9C56268AFA}">
      <text>
        <r>
          <rPr>
            <sz val="9"/>
            <color indexed="81"/>
            <rFont val="Tahoma"/>
            <family val="2"/>
          </rPr>
          <t>בתכנון מוצלח אחוז ההוצאות הקבועות ינוע בין 30% ל-50%.</t>
        </r>
      </text>
    </comment>
    <comment ref="T40" authorId="0" shapeId="0" xr:uid="{E64DA6AF-15B6-40C8-B1D9-1036705F09D2}">
      <text>
        <r>
          <rPr>
            <sz val="9"/>
            <color indexed="81"/>
            <rFont val="Tahoma"/>
            <family val="2"/>
          </rPr>
          <t>הסכומים בטבלה מתמלאים אוטומטית ואין צורך לשנותם</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8B5B576E-0743-451D-A737-D5D64F4227CB}">
      <text>
        <r>
          <rPr>
            <sz val="9"/>
            <color indexed="81"/>
            <rFont val="Tahoma"/>
            <family val="2"/>
          </rPr>
          <t xml:space="preserve">בסטיה מעל 5% התא יודגש בצבע </t>
        </r>
      </text>
    </comment>
    <comment ref="J2" authorId="0" shapeId="0" xr:uid="{5D680C68-25C1-45DD-81B4-60D4FA9D2930}">
      <text>
        <r>
          <rPr>
            <sz val="9"/>
            <color indexed="81"/>
            <rFont val="Tahoma"/>
            <family val="2"/>
          </rPr>
          <t>בסטיה מעל 20% התא יודגש בצבע</t>
        </r>
      </text>
    </comment>
    <comment ref="P2" authorId="0" shapeId="0" xr:uid="{D41C1300-F5BD-46FE-84D6-6FD03C49EC18}">
      <text>
        <r>
          <rPr>
            <sz val="9"/>
            <color indexed="81"/>
            <rFont val="Tahoma"/>
            <family val="2"/>
          </rPr>
          <t>בסטיה מעל 5% התא יודגש בצבע</t>
        </r>
      </text>
    </comment>
    <comment ref="V2" authorId="0" shapeId="0" xr:uid="{EE71F127-7670-412B-AE81-AE03D3458ACD}">
      <text>
        <r>
          <rPr>
            <sz val="9"/>
            <color indexed="81"/>
            <rFont val="Tahoma"/>
            <family val="2"/>
          </rPr>
          <t>בסטיה של מעל 5% התא יודגש בצבע</t>
        </r>
      </text>
    </comment>
    <comment ref="V15" authorId="0" shapeId="0" xr:uid="{FD519980-EF9B-4073-AD40-1C151224D6EE}">
      <text>
        <r>
          <rPr>
            <sz val="9"/>
            <color indexed="81"/>
            <rFont val="Tahoma"/>
            <family val="2"/>
          </rPr>
          <t>בסטיה של מעל 10% התא יודגש בצבע</t>
        </r>
      </text>
    </comment>
    <comment ref="X15" authorId="0" shapeId="0" xr:uid="{179F6570-9F9D-4B85-9272-CB68E7B6F5D8}">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B0C7E1D9-6796-4AF5-BD34-D8A9759F9901}">
      <text>
        <r>
          <rPr>
            <sz val="9"/>
            <color indexed="81"/>
            <rFont val="Tahoma"/>
            <family val="2"/>
          </rPr>
          <t>בתכנון מוצלח אחוז ההוצאות הקבועות ינוע בין 30% ל-50%.</t>
        </r>
      </text>
    </comment>
    <comment ref="T40" authorId="0" shapeId="0" xr:uid="{695A1130-A7AB-44BA-816E-6E150F11D5E5}">
      <text>
        <r>
          <rPr>
            <sz val="9"/>
            <color indexed="81"/>
            <rFont val="Tahoma"/>
            <family val="2"/>
          </rPr>
          <t>הסכומים בטבלה מתמלאים אוטומטית ואין צורך לשנותם</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A1068015-FA34-4B33-82E4-DF7B0D9A3307}">
      <text>
        <r>
          <rPr>
            <sz val="9"/>
            <color indexed="81"/>
            <rFont val="Tahoma"/>
            <family val="2"/>
          </rPr>
          <t>בסטיה מעל 5% התא יודגש בצבע</t>
        </r>
      </text>
    </comment>
    <comment ref="J2" authorId="0" shapeId="0" xr:uid="{1AB292FD-8DC0-4445-B575-E2E725970013}">
      <text>
        <r>
          <rPr>
            <sz val="9"/>
            <color indexed="81"/>
            <rFont val="Tahoma"/>
            <family val="2"/>
          </rPr>
          <t>בסטיה מעל 20% התא יודגש בצבע</t>
        </r>
      </text>
    </comment>
    <comment ref="P2" authorId="0" shapeId="0" xr:uid="{E9B75E0A-CF6A-4EBC-9A7D-DF3D66192A2D}">
      <text>
        <r>
          <rPr>
            <sz val="9"/>
            <color indexed="81"/>
            <rFont val="Tahoma"/>
            <family val="2"/>
          </rPr>
          <t>בסטיה מעל 5% התא יודגש בצבע</t>
        </r>
      </text>
    </comment>
    <comment ref="V2" authorId="0" shapeId="0" xr:uid="{6813F940-0B75-4468-93E9-F19724821150}">
      <text>
        <r>
          <rPr>
            <sz val="9"/>
            <color indexed="81"/>
            <rFont val="Tahoma"/>
            <family val="2"/>
          </rPr>
          <t>בסטיה של מעל 5% התא יודגש בצבע</t>
        </r>
      </text>
    </comment>
    <comment ref="V15" authorId="0" shapeId="0" xr:uid="{9971615E-6D76-4006-8C03-B6E32D4E6C0C}">
      <text>
        <r>
          <rPr>
            <sz val="9"/>
            <color indexed="81"/>
            <rFont val="Tahoma"/>
            <family val="2"/>
          </rPr>
          <t>בסטיה של מעל 10% התא יודגש בצבע</t>
        </r>
      </text>
    </comment>
    <comment ref="X15" authorId="0" shapeId="0" xr:uid="{BAB3D8A7-3F98-490A-92C9-67FD3F1474A1}">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B474D2E7-1E23-4601-8654-8ECE5EE3C588}">
      <text>
        <r>
          <rPr>
            <sz val="9"/>
            <color indexed="81"/>
            <rFont val="Tahoma"/>
            <family val="2"/>
          </rPr>
          <t>בתכנון מוצלח אחוז ההוצאות הקבועות ינוע בין 30% ל-50%.</t>
        </r>
      </text>
    </comment>
    <comment ref="T40" authorId="0" shapeId="0" xr:uid="{691BD392-E88C-43AC-B62D-92F3B77C97B9}">
      <text>
        <r>
          <rPr>
            <sz val="9"/>
            <color indexed="81"/>
            <rFont val="Tahoma"/>
            <family val="2"/>
          </rPr>
          <t>הסכומים בטבלה מתמלאים אוטומטית ואין צורך לשנותם</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6C216404-1789-443B-970B-0EF259AC6524}">
      <text>
        <r>
          <rPr>
            <sz val="9"/>
            <color indexed="81"/>
            <rFont val="Tahoma"/>
            <family val="2"/>
          </rPr>
          <t>בסטיה מעל 5% התא יודגש בצבע</t>
        </r>
      </text>
    </comment>
    <comment ref="J2" authorId="0" shapeId="0" xr:uid="{2973BC37-82D4-4F32-AF07-AA62CD13866A}">
      <text>
        <r>
          <rPr>
            <sz val="9"/>
            <color indexed="81"/>
            <rFont val="Tahoma"/>
            <family val="2"/>
          </rPr>
          <t>בסטיה מעל 20% התא יודגש בצבע</t>
        </r>
      </text>
    </comment>
    <comment ref="P2" authorId="0" shapeId="0" xr:uid="{C4425CD0-A70A-4353-B1B7-46630DC88926}">
      <text>
        <r>
          <rPr>
            <sz val="9"/>
            <color indexed="81"/>
            <rFont val="Tahoma"/>
            <family val="2"/>
          </rPr>
          <t>בסטיה מעל 5% התא יודגש בצבע</t>
        </r>
      </text>
    </comment>
    <comment ref="V2" authorId="0" shapeId="0" xr:uid="{D638AB56-B4B4-409E-A73C-1AE245AF4D50}">
      <text>
        <r>
          <rPr>
            <sz val="9"/>
            <color indexed="81"/>
            <rFont val="Tahoma"/>
            <family val="2"/>
          </rPr>
          <t>בסטיה של מעל 5% התא יודגש בצבע</t>
        </r>
      </text>
    </comment>
    <comment ref="V15" authorId="0" shapeId="0" xr:uid="{9E5FA392-6FFF-47DE-A1F9-16B77BCAC1F4}">
      <text>
        <r>
          <rPr>
            <sz val="9"/>
            <color indexed="81"/>
            <rFont val="Tahoma"/>
            <family val="2"/>
          </rPr>
          <t>בסטיה של מעל 10% התא יודגש בצבע</t>
        </r>
      </text>
    </comment>
    <comment ref="X15" authorId="0" shapeId="0" xr:uid="{256336EC-0CB7-4A02-977E-0EB32E78A01D}">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BBCBE5F2-7C6D-41CF-B265-593D8463B78C}">
      <text>
        <r>
          <rPr>
            <sz val="9"/>
            <color indexed="81"/>
            <rFont val="Tahoma"/>
            <family val="2"/>
          </rPr>
          <t>בתכנון מוצלח אחוז ההוצאות הקבועות ינוע בין 30% ל-50%.</t>
        </r>
      </text>
    </comment>
    <comment ref="T40" authorId="0" shapeId="0" xr:uid="{4CC08A86-C2AE-4C20-9EB0-F9AFCDAB3DBA}">
      <text>
        <r>
          <rPr>
            <sz val="9"/>
            <color indexed="81"/>
            <rFont val="Tahoma"/>
            <family val="2"/>
          </rPr>
          <t>הסכומים בטבלה מתמלאים אוטומטית ואין צורך לשנותם</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DD712FCB-6224-401E-9AB0-FBDB75C9D659}">
      <text>
        <r>
          <rPr>
            <sz val="9"/>
            <color indexed="81"/>
            <rFont val="Tahoma"/>
            <family val="2"/>
          </rPr>
          <t>בסטיה מעל 5% התא יודגש בצבע</t>
        </r>
      </text>
    </comment>
    <comment ref="J2" authorId="0" shapeId="0" xr:uid="{2EF6EAAF-2B1B-4919-A8AA-8C97A7D2A470}">
      <text>
        <r>
          <rPr>
            <sz val="9"/>
            <color indexed="81"/>
            <rFont val="Tahoma"/>
            <family val="2"/>
          </rPr>
          <t>בסטיה מעל 20% התא יודגש בצבע</t>
        </r>
      </text>
    </comment>
    <comment ref="P2" authorId="0" shapeId="0" xr:uid="{84B3C5B2-D38E-4292-849E-3B97E8AF506F}">
      <text>
        <r>
          <rPr>
            <sz val="9"/>
            <color indexed="81"/>
            <rFont val="Tahoma"/>
            <family val="2"/>
          </rPr>
          <t>בסטיה מעל 5% התא יודגש בצבע</t>
        </r>
      </text>
    </comment>
    <comment ref="V2" authorId="0" shapeId="0" xr:uid="{FE203643-311A-4744-A7DA-06BB5EE358A8}">
      <text>
        <r>
          <rPr>
            <sz val="9"/>
            <color indexed="81"/>
            <rFont val="Tahoma"/>
            <family val="2"/>
          </rPr>
          <t>בסטיה של מעל 5% התא יודגש בצבע</t>
        </r>
      </text>
    </comment>
    <comment ref="V15" authorId="0" shapeId="0" xr:uid="{758D8F4E-AA17-46A0-8599-12B3EA00AA9B}">
      <text>
        <r>
          <rPr>
            <sz val="9"/>
            <color indexed="81"/>
            <rFont val="Tahoma"/>
            <family val="2"/>
          </rPr>
          <t>בסטיה של מעל 10% התא יודגש בצבע</t>
        </r>
      </text>
    </comment>
    <comment ref="X15" authorId="0" shapeId="0" xr:uid="{5C01F100-F3A4-40F2-BAE9-3219CB4A8E7B}">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26A540C6-177D-4960-860D-651589614D88}">
      <text>
        <r>
          <rPr>
            <sz val="9"/>
            <color indexed="81"/>
            <rFont val="Tahoma"/>
            <family val="2"/>
          </rPr>
          <t>בתכנון מוצלח אחוז ההוצאות הקבועות ינוע בין 30% ל-50%.</t>
        </r>
      </text>
    </comment>
    <comment ref="T40" authorId="0" shapeId="0" xr:uid="{F2DB45D3-5EB0-43DF-9D22-E171331114F9}">
      <text>
        <r>
          <rPr>
            <sz val="9"/>
            <color indexed="81"/>
            <rFont val="Tahoma"/>
            <family val="2"/>
          </rPr>
          <t>הסכומים בטבלה מתמלאים אוטומטית ואין צורך לשנותם</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FE53A1D2-7027-4CED-943C-2893EE6B43B5}">
      <text>
        <r>
          <rPr>
            <sz val="9"/>
            <color indexed="81"/>
            <rFont val="Tahoma"/>
            <family val="2"/>
          </rPr>
          <t>בסטיה מעל 5% התא יודגש בצבע</t>
        </r>
      </text>
    </comment>
    <comment ref="J2" authorId="0" shapeId="0" xr:uid="{50B9293C-84E7-4ACA-ABF2-17ACBC1DD98E}">
      <text>
        <r>
          <rPr>
            <sz val="9"/>
            <color indexed="81"/>
            <rFont val="Tahoma"/>
            <family val="2"/>
          </rPr>
          <t>בסטיה מעל 20% התא יודגש בצבע</t>
        </r>
      </text>
    </comment>
    <comment ref="P2" authorId="0" shapeId="0" xr:uid="{A3E6AF7B-9261-4309-BC4F-70C9CAE841D2}">
      <text>
        <r>
          <rPr>
            <sz val="9"/>
            <color indexed="81"/>
            <rFont val="Tahoma"/>
            <family val="2"/>
          </rPr>
          <t xml:space="preserve">בסטיה מעל 5% התא יודגש בצבע </t>
        </r>
      </text>
    </comment>
    <comment ref="V2" authorId="0" shapeId="0" xr:uid="{E5CFBDBA-54BA-4D21-BE44-A59D93FEA244}">
      <text>
        <r>
          <rPr>
            <sz val="9"/>
            <color indexed="81"/>
            <rFont val="Tahoma"/>
            <family val="2"/>
          </rPr>
          <t>בסטיה של מעל 5% התא יודגש בצבע</t>
        </r>
      </text>
    </comment>
    <comment ref="V15" authorId="0" shapeId="0" xr:uid="{C1D7CF79-6AC3-466C-A44E-C63F5E0DAA11}">
      <text>
        <r>
          <rPr>
            <sz val="9"/>
            <color indexed="81"/>
            <rFont val="Tahoma"/>
            <family val="2"/>
          </rPr>
          <t>בסטיה של מעל 10% התא יודגש בצבע</t>
        </r>
      </text>
    </comment>
    <comment ref="X15" authorId="0" shapeId="0" xr:uid="{50338BAA-6323-4AFD-B370-0D396A55B549}">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64F24B7C-B6CD-4C9C-8867-4F7BB4941088}">
      <text>
        <r>
          <rPr>
            <sz val="9"/>
            <color indexed="81"/>
            <rFont val="Tahoma"/>
            <family val="2"/>
          </rPr>
          <t>בתכנון מוצלח אחוז ההוצאות הקבועות ינוע בין 30% ל-50%.</t>
        </r>
      </text>
    </comment>
    <comment ref="T40" authorId="0" shapeId="0" xr:uid="{2647FBCC-6A9C-46C1-9CED-C30932E42A4F}">
      <text>
        <r>
          <rPr>
            <sz val="9"/>
            <color indexed="81"/>
            <rFont val="Tahoma"/>
            <family val="2"/>
          </rPr>
          <t>הסכומים בטבלה מתמלאים אוטומטית ואין צורך לשנותם</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‏‏משתמש Windows</author>
  </authors>
  <commentList>
    <comment ref="D2" authorId="0" shapeId="0" xr:uid="{555C78BE-900D-47F2-9022-1CD5A1DD1EBF}">
      <text>
        <r>
          <rPr>
            <sz val="9"/>
            <color indexed="81"/>
            <rFont val="Tahoma"/>
            <family val="2"/>
          </rPr>
          <t>בסטיה מעל 5% התא יודגש בצבע</t>
        </r>
      </text>
    </comment>
    <comment ref="J2" authorId="0" shapeId="0" xr:uid="{D774AAF9-182C-4247-AEFD-6BCF74A60AF3}">
      <text>
        <r>
          <rPr>
            <sz val="9"/>
            <color indexed="81"/>
            <rFont val="Tahoma"/>
            <family val="2"/>
          </rPr>
          <t>בסטיה מעל 20% התא יודגש בצבע</t>
        </r>
      </text>
    </comment>
    <comment ref="P2" authorId="0" shapeId="0" xr:uid="{E507591C-C499-48FB-8A17-19E6FD55F475}">
      <text>
        <r>
          <rPr>
            <sz val="9"/>
            <color indexed="81"/>
            <rFont val="Tahoma"/>
            <family val="2"/>
          </rPr>
          <t xml:space="preserve">בסטיה מעל 5% התא יודגש בצבע </t>
        </r>
      </text>
    </comment>
    <comment ref="V2" authorId="0" shapeId="0" xr:uid="{E338178F-9258-401B-8753-B1E5F00BBE5F}">
      <text>
        <r>
          <rPr>
            <sz val="9"/>
            <color indexed="81"/>
            <rFont val="Tahoma"/>
            <family val="2"/>
          </rPr>
          <t>בסטיה של מעל 5% התא יודגש בצבע</t>
        </r>
      </text>
    </comment>
    <comment ref="V15" authorId="0" shapeId="0" xr:uid="{E49F8739-4ABC-463C-AB14-1B73B636DEC9}">
      <text>
        <r>
          <rPr>
            <sz val="9"/>
            <color indexed="81"/>
            <rFont val="Tahoma"/>
            <family val="2"/>
          </rPr>
          <t>בסטיה של מעל 10% התא יודגש בצבע</t>
        </r>
      </text>
    </comment>
    <comment ref="X15" authorId="0" shapeId="0" xr:uid="{C040B3ED-D253-47A8-84B7-EDACA8CE57B0}">
      <text>
        <r>
          <rPr>
            <sz val="9"/>
            <color indexed="81"/>
            <rFont val="Tahoma"/>
            <family val="2"/>
          </rPr>
          <t>שימו לב לאחוזים שאתם מקצים לכל סעיף.
האם זה תואם את השקפת העולם שלכם?
האם הסעיפים החשובים לכם מקבלים אחוז גדול יותר מ'עוגת התקציב'?</t>
        </r>
      </text>
    </comment>
    <comment ref="X28" authorId="0" shapeId="0" xr:uid="{8EF6A3FD-4A8C-47E6-984B-1E5CC6B9540C}">
      <text>
        <r>
          <rPr>
            <sz val="9"/>
            <color indexed="81"/>
            <rFont val="Tahoma"/>
            <family val="2"/>
          </rPr>
          <t>בתכנון מוצלח אחוז ההוצאות הקבועות ינוע בין 30% ל-50%.</t>
        </r>
      </text>
    </comment>
    <comment ref="T40" authorId="0" shapeId="0" xr:uid="{3EAE995B-D892-4BEB-B78B-39510F031941}">
      <text>
        <r>
          <rPr>
            <sz val="9"/>
            <color indexed="81"/>
            <rFont val="Tahoma"/>
            <family val="2"/>
          </rPr>
          <t>הסכומים בטבלה מתמלאים אוטומטית ואין צורך לשנותם</t>
        </r>
      </text>
    </comment>
  </commentList>
</comments>
</file>

<file path=xl/sharedStrings.xml><?xml version="1.0" encoding="utf-8"?>
<sst xmlns="http://schemas.openxmlformats.org/spreadsheetml/2006/main" count="808" uniqueCount="145">
  <si>
    <t>הכנסות</t>
  </si>
  <si>
    <t>הוצאות קבועות</t>
  </si>
  <si>
    <t>שכר דירה</t>
  </si>
  <si>
    <t>גז</t>
  </si>
  <si>
    <t>חשמל</t>
  </si>
  <si>
    <t>מים</t>
  </si>
  <si>
    <t>ארנונה</t>
  </si>
  <si>
    <t>ועד בית</t>
  </si>
  <si>
    <t>משכנתא - כולל ביטוח</t>
  </si>
  <si>
    <t>בר מים</t>
  </si>
  <si>
    <t>תקשורת</t>
  </si>
  <si>
    <t>טלפון</t>
  </si>
  <si>
    <t xml:space="preserve">טלפון נייד </t>
  </si>
  <si>
    <t xml:space="preserve">אינטרנט </t>
  </si>
  <si>
    <t xml:space="preserve">כבלים/ טלויזיה בלווין </t>
  </si>
  <si>
    <t>מעון</t>
  </si>
  <si>
    <t>גן</t>
  </si>
  <si>
    <t xml:space="preserve">פסיכולוג/ הוראה מתקנת </t>
  </si>
  <si>
    <t xml:space="preserve">ביה"ס </t>
  </si>
  <si>
    <t>אחר</t>
  </si>
  <si>
    <t>תחבורה</t>
  </si>
  <si>
    <t>ביטוח רכב</t>
  </si>
  <si>
    <t>קופ"ח ביטוח בריאות משלים</t>
  </si>
  <si>
    <t>ביטוח חיים ריסק+ מחלות</t>
  </si>
  <si>
    <t>ביטוח סיעודי פרטי</t>
  </si>
  <si>
    <t>ביטוח רפואי פרטי</t>
  </si>
  <si>
    <t>הלוואות</t>
  </si>
  <si>
    <t>עמלות בנק</t>
  </si>
  <si>
    <t>חסכונות</t>
  </si>
  <si>
    <t>שונות</t>
  </si>
  <si>
    <t>הוצאות משתנות</t>
  </si>
  <si>
    <t>אוכל ומוצרי מכולת</t>
  </si>
  <si>
    <t>סיגריות</t>
  </si>
  <si>
    <t>ביגוד והנעלה</t>
  </si>
  <si>
    <t>קוסמטיקה טיפולים ומוצרים</t>
  </si>
  <si>
    <t>מספרה</t>
  </si>
  <si>
    <t>טיפולי שיניים</t>
  </si>
  <si>
    <t>חניונים</t>
  </si>
  <si>
    <t>חיות מחמד</t>
  </si>
  <si>
    <t>בילויים</t>
  </si>
  <si>
    <t>מסעדות</t>
  </si>
  <si>
    <t>מתנות לבני משפחה</t>
  </si>
  <si>
    <t>דמי כיס</t>
  </si>
  <si>
    <t>מתנות לאירועים</t>
  </si>
  <si>
    <t>סה"כ הכנסות</t>
  </si>
  <si>
    <t>סה"כ הוצאות</t>
  </si>
  <si>
    <t>ריבית על המינוס</t>
  </si>
  <si>
    <t>דלק</t>
  </si>
  <si>
    <t>עוזרת בית</t>
  </si>
  <si>
    <t>עיתונים מנוי</t>
  </si>
  <si>
    <t>הוצאות ממוצעות</t>
  </si>
  <si>
    <t>כביש 6</t>
  </si>
  <si>
    <t>ביטוח דירה</t>
  </si>
  <si>
    <t>החזרי הלוואות</t>
  </si>
  <si>
    <t xml:space="preserve">מזומן ללא מעקב </t>
  </si>
  <si>
    <t>תוכניות חיסכון</t>
  </si>
  <si>
    <t>כספים ופיננסים</t>
  </si>
  <si>
    <t>תמיכה בבני משפחה</t>
  </si>
  <si>
    <t>תרומות</t>
  </si>
  <si>
    <t>תשלום מזונות</t>
  </si>
  <si>
    <t>תנועות נוער</t>
  </si>
  <si>
    <t>בייביסיטר</t>
  </si>
  <si>
    <t>אגרת רישוי וטסט שנתי</t>
  </si>
  <si>
    <t>אחזקת רכב/שירותי מוסך</t>
  </si>
  <si>
    <t>תחבורה ציבורית</t>
  </si>
  <si>
    <t>מוצרי תינוקות</t>
  </si>
  <si>
    <t>תרופות</t>
  </si>
  <si>
    <t>אוכל בחוץ</t>
  </si>
  <si>
    <t>בתי מלון</t>
  </si>
  <si>
    <t>חדר כושר</t>
  </si>
  <si>
    <t>חופשות</t>
  </si>
  <si>
    <t>תרבות (הצגות, סרטים וכו')</t>
  </si>
  <si>
    <t>חסכון ליעד ספציפי</t>
  </si>
  <si>
    <t>הוצאות רפואיות</t>
  </si>
  <si>
    <t>מוצרים ורהיטים לבית</t>
  </si>
  <si>
    <t>ילדים וחינוך</t>
  </si>
  <si>
    <t>הכנסה מנכס</t>
  </si>
  <si>
    <t>הוראות</t>
  </si>
  <si>
    <t>בעמודות השמאליות תקבלו פילוח של הסעיפים השונים לפי אחוזים ומתחתם הצגה גרפית. האם התמונה שהתקבלה משקפת את מי שאתם? האם חלוקת ההוצאות תואמת את השקפות העולם שלכם?</t>
  </si>
  <si>
    <t>במידה ולא, שנו את ההוצאות בסעיפים השונים תוך הקפדה על שמירת התקציב מאוזן (אם ההכנסות נמוכות מההוצאות תקפוץ לכם התראה בצבע אדום).</t>
  </si>
  <si>
    <t>האם ההוצאה בפועל מתאימה לכם?</t>
  </si>
  <si>
    <t>במידה וכן, חשבו על מה אתם מוכנים לוותר כדי שהתקציב יישאר מאוזן.</t>
  </si>
  <si>
    <t>במידה ולא- חשבו והחליטו על דרכי פעולה כדי שזה לא יקרה שוב.</t>
  </si>
  <si>
    <t>שימו לב שחריגה זו לא חוזרת על עצמה שוב בחודש הבא.</t>
  </si>
  <si>
    <t>בגיליון 'שנתי' תוכלו לראות 'מבט מלמעלה' על ההתנהלות שלכם ברמה השנתית וכן מעקב אחר התפתחות החסכונות וההלוואות.</t>
  </si>
  <si>
    <t>תכנון חודשי</t>
  </si>
  <si>
    <t>תכנון שנתי</t>
  </si>
  <si>
    <t>אחוזים</t>
  </si>
  <si>
    <t>משכורת גבר</t>
  </si>
  <si>
    <t>משכורת אישה</t>
  </si>
  <si>
    <t>הכנסה מעסק</t>
  </si>
  <si>
    <t>בט"ל - קצבת ילדים</t>
  </si>
  <si>
    <t>בט"ל - קצבה אחרת</t>
  </si>
  <si>
    <t>סיוע מהמשפחה</t>
  </si>
  <si>
    <t>אחר (ניתן לשינוי)</t>
  </si>
  <si>
    <t>יתרה</t>
  </si>
  <si>
    <t>רפואה</t>
  </si>
  <si>
    <t>הפקדה חודשית מתוכננת</t>
  </si>
  <si>
    <t>קניות שוטפות</t>
  </si>
  <si>
    <t>דיור</t>
  </si>
  <si>
    <t>רכב ותחבורה</t>
  </si>
  <si>
    <t>בריאות וטיפוח</t>
  </si>
  <si>
    <t>קרן חירום</t>
  </si>
  <si>
    <t>בלתי צפוי מראש</t>
  </si>
  <si>
    <t>ספרים דיסקים ומשחקים</t>
  </si>
  <si>
    <t>שווי הקרן בתחילת השנה</t>
  </si>
  <si>
    <t>התחילו בחזון!!</t>
  </si>
  <si>
    <t>לכן, דבר ראשון, תחליטו איפה אתם רוצים להיות בעוד שנה מהיום!</t>
  </si>
  <si>
    <t>במידה ולא ביצעתם מעקב עד היום, קחו 3 חודשים אחורה ותבנו את התכנון שלכם לפי הממוצע שלהם.</t>
  </si>
  <si>
    <t>כמה שזה קיטשי, החיים הם תוצאה של הבחירות, וההחלטה לנהל תקציב נובעת קודם כל מההחלטה שלכם לקחת את השליטה לידיים ולא לתת לחשבון הבנק להכתיב את ההוצאות שלכם.</t>
  </si>
  <si>
    <t>שימו לב, ההוצאות שלנו מתחלקות לשלושה סוגים:</t>
  </si>
  <si>
    <t>מצאתם חריגה? הקדישו לה מחשבה:</t>
  </si>
  <si>
    <t>לאחר החזון, תכנון!</t>
  </si>
  <si>
    <t>תכנון הוא סלילת הנתיב שלכם מהמקום בו אתם נמצאים אל המטרה שלכם (החזון). בשלב ראשון מלאו בכל סעיף את ההוצאה הממוצעת שלכם (מלאו את עמודת התכנון החודשי בלבד, התכנון השנתי יתמלא באופן אוטומטי והנתונים יועברו גם לגיליונות החודשים השונים).</t>
  </si>
  <si>
    <t>הבקרה נועדה לוודא שאתם נשארים על הנתיב לחזון ולא פיספסתם איזה פניה. בסיום כל חודש קחו ערב אחד, שבו והזינו את כל ההוצאות וההכנסות שלכם כפי שהיו בפועל בחודש זה. לנוחותכם, בצד שמאל תראו סיכום של נתוני החודש בטבלה ובצורה גרפית.</t>
  </si>
  <si>
    <t>ועכשיו, בקרה!</t>
  </si>
  <si>
    <t>ביצוע</t>
  </si>
  <si>
    <t>סה"כ</t>
  </si>
  <si>
    <t>שווי נוכחי</t>
  </si>
  <si>
    <t>ההפקדה לחסכונות תביא אתכם למטרות שלכם ולכן מומלץ לתעדף אותה גבוה.</t>
  </si>
  <si>
    <t>מעשר/תרומות</t>
  </si>
  <si>
    <t>אחוזים בביצוע</t>
  </si>
  <si>
    <t>ביצוע שנתי</t>
  </si>
  <si>
    <t>ביצוע יחסי לחודש זה</t>
  </si>
  <si>
    <t>אחוזים בביצוע יחסי</t>
  </si>
  <si>
    <t>פירוט</t>
  </si>
  <si>
    <t>שווי בתחילת שנה</t>
  </si>
  <si>
    <t>הפקדה חודשית ממוצעת</t>
  </si>
  <si>
    <t>תשואה/ריבית ממוצעת</t>
  </si>
  <si>
    <t>שווי בסוף שנה</t>
  </si>
  <si>
    <t>הפקדה חודשית</t>
  </si>
  <si>
    <t>כמה אני שווה</t>
  </si>
  <si>
    <r>
      <t>אוכל ומוצרי מכולת</t>
    </r>
    <r>
      <rPr>
        <b/>
        <i/>
        <sz val="10"/>
        <rFont val="Arial"/>
        <family val="2"/>
        <scheme val="minor"/>
      </rPr>
      <t xml:space="preserve"> ****</t>
    </r>
  </si>
  <si>
    <r>
      <t xml:space="preserve">סיגריות </t>
    </r>
    <r>
      <rPr>
        <b/>
        <i/>
        <sz val="10"/>
        <rFont val="Arial"/>
        <family val="2"/>
        <scheme val="minor"/>
      </rPr>
      <t>****</t>
    </r>
  </si>
  <si>
    <r>
      <t xml:space="preserve">עוזרת בית    </t>
    </r>
    <r>
      <rPr>
        <b/>
        <i/>
        <sz val="10"/>
        <rFont val="Arial"/>
        <family val="2"/>
        <scheme val="minor"/>
      </rPr>
      <t>****</t>
    </r>
  </si>
  <si>
    <r>
      <t xml:space="preserve">מסעדות    </t>
    </r>
    <r>
      <rPr>
        <b/>
        <i/>
        <sz val="10"/>
        <rFont val="Arial"/>
        <family val="2"/>
        <scheme val="minor"/>
      </rPr>
      <t>****</t>
    </r>
  </si>
  <si>
    <r>
      <t xml:space="preserve">אוכל בחוץ   </t>
    </r>
    <r>
      <rPr>
        <b/>
        <i/>
        <sz val="10"/>
        <rFont val="Arial"/>
        <family val="2"/>
        <scheme val="minor"/>
      </rPr>
      <t>****</t>
    </r>
  </si>
  <si>
    <r>
      <t xml:space="preserve">תרבות (סרטים וכו')  </t>
    </r>
    <r>
      <rPr>
        <b/>
        <i/>
        <sz val="10"/>
        <rFont val="Arial"/>
        <family val="2"/>
        <scheme val="minor"/>
      </rPr>
      <t>****</t>
    </r>
  </si>
  <si>
    <r>
      <t xml:space="preserve">בייביסיטר   </t>
    </r>
    <r>
      <rPr>
        <b/>
        <i/>
        <sz val="10"/>
        <rFont val="Arial"/>
        <family val="2"/>
        <scheme val="minor"/>
      </rPr>
      <t>****</t>
    </r>
  </si>
  <si>
    <r>
      <t xml:space="preserve">דלק    </t>
    </r>
    <r>
      <rPr>
        <b/>
        <i/>
        <sz val="10"/>
        <rFont val="Arial"/>
        <family val="2"/>
        <scheme val="minor"/>
      </rPr>
      <t>****</t>
    </r>
  </si>
  <si>
    <r>
      <t xml:space="preserve">תחבורה ציבורית  </t>
    </r>
    <r>
      <rPr>
        <b/>
        <i/>
        <sz val="10"/>
        <rFont val="Arial"/>
        <family val="2"/>
        <scheme val="minor"/>
      </rPr>
      <t>****</t>
    </r>
  </si>
  <si>
    <t>במידה ויש לכם חריגות בסעיפים אחרים, שלא ניתנים לשינוי, כאן המקום שלכם לאזן את התקציב (בכוכביות - הוצאות שמומלץ לבדוק מידי שבוע).</t>
  </si>
  <si>
    <r>
      <rPr>
        <b/>
        <sz val="12"/>
        <rFont val="Gisha"/>
        <family val="2"/>
      </rPr>
      <t>קבועות</t>
    </r>
    <r>
      <rPr>
        <sz val="12"/>
        <rFont val="Gisha"/>
        <family val="2"/>
      </rPr>
      <t xml:space="preserve"> - התשלום החודשי נקבע פעם בשנה - יש לוודא שהתשלום בפועל הוא אכן מה שנקבע. חריגה כלפי </t>
    </r>
    <r>
      <rPr>
        <b/>
        <sz val="12"/>
        <rFont val="Gisha"/>
        <family val="2"/>
      </rPr>
      <t>מעלה</t>
    </r>
    <r>
      <rPr>
        <sz val="12"/>
        <rFont val="Gisha"/>
        <family val="2"/>
      </rPr>
      <t xml:space="preserve"> של מעל 5% מהתכנון תצבע את התא הרלוונטי באדום. חריגה כלפי </t>
    </r>
    <r>
      <rPr>
        <b/>
        <sz val="12"/>
        <rFont val="Gisha"/>
        <family val="2"/>
      </rPr>
      <t>מטה</t>
    </r>
    <r>
      <rPr>
        <sz val="12"/>
        <rFont val="Gisha"/>
        <family val="2"/>
      </rPr>
      <t xml:space="preserve"> של מעל 5% מהתכנון תצבע את התא הרלוונטי בצהוב.</t>
    </r>
  </si>
  <si>
    <r>
      <rPr>
        <b/>
        <sz val="12"/>
        <rFont val="Gisha"/>
        <family val="2"/>
      </rPr>
      <t>ממוצעות</t>
    </r>
    <r>
      <rPr>
        <sz val="12"/>
        <rFont val="Gisha"/>
        <family val="2"/>
      </rPr>
      <t xml:space="preserve"> - התשלום בפועל משתנה מחודש לחודש ומעונה לעונה אך נע סביב ממוצע כלשהו. חריגה כלפי מעלה של מעל 20% מהתכנון תצבע את התא הרלוונטי באדום. חריגה כלפי מטה של מעל 20% מהתכנון תצבע את התא הרלוונטי בצהוב. (בכוכביות - הוצאות שמומלץ לבדוק מידי שבוע).</t>
    </r>
  </si>
  <si>
    <r>
      <rPr>
        <b/>
        <sz val="12"/>
        <rFont val="Gisha"/>
        <family val="2"/>
      </rPr>
      <t>משתנות</t>
    </r>
    <r>
      <rPr>
        <sz val="12"/>
        <rFont val="Gisha"/>
        <family val="2"/>
      </rPr>
      <t xml:space="preserve"> - ההוצאות שבהן הכי קל 'לשחק'. חריגה כלפי מעלה של מעל 5% מהתכנון תצבע את התא הרלוונטי באדום. חריגה כלפי מטה של מעל 5% מהתכנון תצבע את התא הרלוונטי בצהוב.</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</si>
</sst>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 #,##0;[Red]&quot;₪&quot;\ \-#,##0"/>
    <numFmt numFmtId="43" formatCode="_ * #,##0.00_ ;_ * \-#,##0.00_ ;_ * &quot;-&quot;??_ ;_ @_ "/>
    <numFmt numFmtId="164" formatCode="&quot;₪&quot;\ #,##0"/>
    <numFmt numFmtId="165" formatCode="[$₪-40D]\ #,##0;[Red][$₪-40D]\ \-#,##0"/>
    <numFmt numFmtId="166" formatCode="0.0%"/>
  </numFmts>
  <fonts count="27" x14ac:knownFonts="1">
    <font>
      <sz val="11"/>
      <color theme="1"/>
      <name val="Arial"/>
      <family val="2"/>
      <charset val="177"/>
      <scheme val="minor"/>
    </font>
    <font>
      <sz val="10"/>
      <name val="Arial"/>
      <family val="2"/>
    </font>
    <font>
      <sz val="11"/>
      <color theme="1"/>
      <name val="Arial"/>
      <family val="2"/>
      <charset val="177"/>
      <scheme val="minor"/>
    </font>
    <font>
      <sz val="11"/>
      <name val="Gisha"/>
      <family val="2"/>
    </font>
    <font>
      <b/>
      <sz val="22"/>
      <name val="Gisha"/>
      <family val="2"/>
    </font>
    <font>
      <sz val="12"/>
      <color theme="1"/>
      <name val="Gisha"/>
      <family val="2"/>
    </font>
    <font>
      <sz val="10"/>
      <color theme="4" tint="0.59999389629810485"/>
      <name val="Arial"/>
      <family val="2"/>
      <scheme val="minor"/>
    </font>
    <font>
      <b/>
      <sz val="10"/>
      <color indexed="9"/>
      <name val="Arial"/>
      <family val="2"/>
      <scheme val="minor"/>
    </font>
    <font>
      <sz val="10"/>
      <color theme="1"/>
      <name val="Arial"/>
      <family val="2"/>
      <scheme val="minor"/>
    </font>
    <font>
      <b/>
      <sz val="10"/>
      <name val="Arial"/>
      <family val="2"/>
      <scheme val="minor"/>
    </font>
    <font>
      <sz val="10"/>
      <name val="Arial"/>
      <family val="2"/>
      <scheme val="minor"/>
    </font>
    <font>
      <b/>
      <sz val="10"/>
      <color rgb="FFFFFF00"/>
      <name val="Arial"/>
      <family val="2"/>
      <scheme val="minor"/>
    </font>
    <font>
      <i/>
      <sz val="10"/>
      <name val="Arial"/>
      <family val="2"/>
      <scheme val="minor"/>
    </font>
    <font>
      <sz val="10"/>
      <color rgb="FF222222"/>
      <name val="Arial"/>
      <family val="2"/>
    </font>
    <font>
      <b/>
      <sz val="9"/>
      <color indexed="81"/>
      <name val="Tahoma"/>
      <family val="2"/>
    </font>
    <font>
      <sz val="9"/>
      <color indexed="81"/>
      <name val="Tahoma"/>
      <family val="2"/>
    </font>
    <font>
      <b/>
      <sz val="18"/>
      <name val="Arial"/>
      <family val="2"/>
      <scheme val="minor"/>
    </font>
    <font>
      <b/>
      <sz val="40"/>
      <color theme="4" tint="0.59999389629810485"/>
      <name val="Arial"/>
      <family val="2"/>
      <scheme val="minor"/>
    </font>
    <font>
      <sz val="12"/>
      <name val="Gisha"/>
      <family val="2"/>
    </font>
    <font>
      <b/>
      <sz val="12"/>
      <color theme="1"/>
      <name val="Gisha"/>
      <family val="2"/>
    </font>
    <font>
      <b/>
      <sz val="12"/>
      <name val="Gisha"/>
      <family val="2"/>
    </font>
    <font>
      <b/>
      <sz val="28"/>
      <color theme="8" tint="0.39997558519241921"/>
      <name val="Arial"/>
      <family val="2"/>
      <scheme val="minor"/>
    </font>
    <font>
      <sz val="10"/>
      <color theme="8" tint="0.39997558519241921"/>
      <name val="Arial"/>
      <family val="2"/>
      <scheme val="minor"/>
    </font>
    <font>
      <sz val="11"/>
      <name val="Arial"/>
      <family val="2"/>
      <scheme val="minor"/>
    </font>
    <font>
      <sz val="10"/>
      <color rgb="FFFF0000"/>
      <name val="Arial"/>
      <family val="2"/>
      <scheme val="minor"/>
    </font>
    <font>
      <sz val="10"/>
      <color rgb="FF00B050"/>
      <name val="Arial"/>
      <family val="2"/>
      <scheme val="minor"/>
    </font>
    <font>
      <b/>
      <i/>
      <sz val="10"/>
      <name val="Arial"/>
      <family val="2"/>
      <scheme val="minor"/>
    </font>
  </fonts>
  <fills count="14">
    <fill>
      <patternFill patternType="none"/>
    </fill>
    <fill>
      <patternFill patternType="gray125"/>
    </fill>
    <fill>
      <patternFill patternType="solid">
        <fgColor theme="8" tint="0.39997558519241921"/>
        <bgColor indexed="64"/>
      </patternFill>
    </fill>
    <fill>
      <patternFill patternType="solid">
        <fgColor theme="8" tint="-0.249977111117893"/>
        <bgColor indexed="64"/>
      </patternFill>
    </fill>
    <fill>
      <patternFill patternType="solid">
        <fgColor theme="5" tint="0.39997558519241921"/>
        <bgColor indexed="64"/>
      </patternFill>
    </fill>
    <fill>
      <patternFill patternType="solid">
        <fgColor theme="5" tint="0.59999389629810485"/>
        <bgColor rgb="FF000000"/>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theme="8" tint="0.59999389629810485"/>
        <bgColor indexed="64"/>
      </patternFill>
    </fill>
  </fills>
  <borders count="51">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s>
  <cellStyleXfs count="4">
    <xf numFmtId="0" fontId="0" fillId="0" borderId="0"/>
    <xf numFmtId="0" fontId="1" fillId="0" borderId="0"/>
    <xf numFmtId="9" fontId="2" fillId="0" borderId="0" applyFont="0" applyFill="0" applyBorder="0" applyAlignment="0" applyProtection="0"/>
    <xf numFmtId="43" fontId="2" fillId="0" borderId="0" applyFont="0" applyFill="0" applyBorder="0" applyAlignment="0" applyProtection="0"/>
  </cellStyleXfs>
  <cellXfs count="251">
    <xf numFmtId="0" fontId="0" fillId="0" borderId="0" xfId="0"/>
    <xf numFmtId="0" fontId="3" fillId="2" borderId="0" xfId="0" applyFont="1" applyFill="1" applyAlignment="1">
      <alignment horizontal="right"/>
    </xf>
    <xf numFmtId="0" fontId="3" fillId="2" borderId="0" xfId="0" applyFont="1" applyFill="1"/>
    <xf numFmtId="0" fontId="3" fillId="2" borderId="2" xfId="0" applyFont="1" applyFill="1" applyBorder="1" applyAlignment="1">
      <alignment horizontal="right"/>
    </xf>
    <xf numFmtId="0" fontId="10" fillId="5" borderId="17" xfId="0" applyFont="1" applyFill="1" applyBorder="1" applyAlignment="1">
      <alignment horizontal="right" vertical="center" wrapText="1"/>
    </xf>
    <xf numFmtId="165" fontId="10" fillId="7" borderId="17" xfId="0" applyNumberFormat="1" applyFont="1" applyFill="1" applyBorder="1" applyAlignment="1">
      <alignment horizontal="right" vertical="center" wrapText="1" readingOrder="2"/>
    </xf>
    <xf numFmtId="165" fontId="8" fillId="9" borderId="17" xfId="1" applyNumberFormat="1" applyFont="1" applyFill="1" applyBorder="1" applyAlignment="1">
      <alignment horizontal="right"/>
    </xf>
    <xf numFmtId="0" fontId="10" fillId="5" borderId="21" xfId="0" applyFont="1" applyFill="1" applyBorder="1" applyAlignment="1">
      <alignment horizontal="right" vertical="center" wrapText="1"/>
    </xf>
    <xf numFmtId="165" fontId="10" fillId="7" borderId="21" xfId="0" applyNumberFormat="1" applyFont="1" applyFill="1" applyBorder="1" applyAlignment="1">
      <alignment horizontal="right" vertical="center" wrapText="1" readingOrder="2"/>
    </xf>
    <xf numFmtId="165" fontId="8" fillId="9" borderId="21" xfId="1" applyNumberFormat="1" applyFont="1" applyFill="1" applyBorder="1" applyAlignment="1">
      <alignment horizontal="right"/>
    </xf>
    <xf numFmtId="165" fontId="10" fillId="7" borderId="24" xfId="0" applyNumberFormat="1" applyFont="1" applyFill="1" applyBorder="1" applyAlignment="1">
      <alignment horizontal="right" vertical="center" wrapText="1" readingOrder="2"/>
    </xf>
    <xf numFmtId="0" fontId="10" fillId="5" borderId="24" xfId="0" applyFont="1" applyFill="1" applyBorder="1" applyAlignment="1">
      <alignment horizontal="right" vertical="center" wrapText="1"/>
    </xf>
    <xf numFmtId="0" fontId="11" fillId="2" borderId="0" xfId="0" applyFont="1" applyFill="1" applyAlignment="1">
      <alignment horizontal="center"/>
    </xf>
    <xf numFmtId="0" fontId="11" fillId="2" borderId="0" xfId="0" applyFont="1" applyFill="1" applyAlignment="1">
      <alignment horizontal="center" vertical="center" wrapText="1"/>
    </xf>
    <xf numFmtId="165" fontId="10" fillId="7" borderId="21" xfId="0" applyNumberFormat="1" applyFont="1" applyFill="1" applyBorder="1" applyAlignment="1">
      <alignment horizontal="right" readingOrder="2"/>
    </xf>
    <xf numFmtId="164" fontId="8" fillId="12" borderId="21" xfId="0" applyNumberFormat="1" applyFont="1" applyFill="1" applyBorder="1" applyAlignment="1">
      <alignment horizontal="center" vertical="center"/>
    </xf>
    <xf numFmtId="165" fontId="12" fillId="7" borderId="24" xfId="0" applyNumberFormat="1" applyFont="1" applyFill="1" applyBorder="1" applyAlignment="1">
      <alignment horizontal="right" readingOrder="2"/>
    </xf>
    <xf numFmtId="164" fontId="8" fillId="12" borderId="24" xfId="0" applyNumberFormat="1" applyFont="1" applyFill="1" applyBorder="1" applyAlignment="1">
      <alignment horizontal="center" vertical="center"/>
    </xf>
    <xf numFmtId="165" fontId="10" fillId="7" borderId="24" xfId="0" applyNumberFormat="1" applyFont="1" applyFill="1" applyBorder="1" applyAlignment="1">
      <alignment horizontal="right" readingOrder="2"/>
    </xf>
    <xf numFmtId="165" fontId="10" fillId="7" borderId="18" xfId="0" applyNumberFormat="1" applyFont="1" applyFill="1" applyBorder="1" applyAlignment="1">
      <alignment horizontal="right" vertical="center" wrapText="1" readingOrder="2"/>
    </xf>
    <xf numFmtId="165" fontId="10" fillId="7" borderId="31" xfId="0" applyNumberFormat="1" applyFont="1" applyFill="1" applyBorder="1" applyAlignment="1">
      <alignment horizontal="right" vertical="center" wrapText="1" readingOrder="2"/>
    </xf>
    <xf numFmtId="0" fontId="6" fillId="2" borderId="0" xfId="0" applyFont="1" applyFill="1" applyAlignment="1">
      <alignment horizontal="center"/>
    </xf>
    <xf numFmtId="0" fontId="8" fillId="2" borderId="0" xfId="0" applyFont="1" applyFill="1" applyAlignment="1">
      <alignment horizontal="center" vertical="center" textRotation="180"/>
    </xf>
    <xf numFmtId="0" fontId="8" fillId="2" borderId="0" xfId="0" applyFont="1" applyFill="1" applyAlignment="1">
      <alignment horizontal="center"/>
    </xf>
    <xf numFmtId="0" fontId="8" fillId="0" borderId="0" xfId="0" applyFont="1" applyAlignment="1">
      <alignment horizontal="center"/>
    </xf>
    <xf numFmtId="164" fontId="10" fillId="6" borderId="17" xfId="0" applyNumberFormat="1" applyFont="1" applyFill="1" applyBorder="1" applyAlignment="1">
      <alignment horizontal="center" vertical="center" readingOrder="1"/>
    </xf>
    <xf numFmtId="164" fontId="10" fillId="0" borderId="19" xfId="0" applyNumberFormat="1" applyFont="1" applyBorder="1" applyAlignment="1">
      <alignment horizontal="center" vertical="center" readingOrder="1"/>
    </xf>
    <xf numFmtId="164" fontId="10" fillId="9" borderId="17" xfId="0" applyNumberFormat="1" applyFont="1" applyFill="1" applyBorder="1" applyAlignment="1">
      <alignment horizontal="center" vertical="center" readingOrder="1"/>
    </xf>
    <xf numFmtId="164" fontId="10" fillId="6" borderId="21" xfId="0" applyNumberFormat="1" applyFont="1" applyFill="1" applyBorder="1" applyAlignment="1">
      <alignment horizontal="center" vertical="center" readingOrder="1"/>
    </xf>
    <xf numFmtId="164" fontId="10" fillId="0" borderId="22" xfId="0" applyNumberFormat="1" applyFont="1" applyBorder="1" applyAlignment="1">
      <alignment horizontal="center" vertical="center" readingOrder="1"/>
    </xf>
    <xf numFmtId="164" fontId="10" fillId="9" borderId="21" xfId="0" applyNumberFormat="1" applyFont="1" applyFill="1" applyBorder="1" applyAlignment="1">
      <alignment horizontal="center" vertical="center" readingOrder="1"/>
    </xf>
    <xf numFmtId="164" fontId="10" fillId="6" borderId="24" xfId="0" applyNumberFormat="1" applyFont="1" applyFill="1" applyBorder="1" applyAlignment="1">
      <alignment horizontal="center" vertical="center" readingOrder="1"/>
    </xf>
    <xf numFmtId="164" fontId="10" fillId="0" borderId="25" xfId="0" applyNumberFormat="1" applyFont="1" applyBorder="1" applyAlignment="1">
      <alignment horizontal="center" vertical="center" readingOrder="1"/>
    </xf>
    <xf numFmtId="164" fontId="10" fillId="6" borderId="31" xfId="0" applyNumberFormat="1" applyFont="1" applyFill="1" applyBorder="1" applyAlignment="1">
      <alignment horizontal="center" vertical="center" readingOrder="1"/>
    </xf>
    <xf numFmtId="164" fontId="10" fillId="0" borderId="32" xfId="0" applyNumberFormat="1" applyFont="1" applyBorder="1" applyAlignment="1">
      <alignment horizontal="center" vertical="center" readingOrder="1"/>
    </xf>
    <xf numFmtId="164" fontId="10" fillId="9" borderId="24" xfId="0" applyNumberFormat="1" applyFont="1" applyFill="1" applyBorder="1" applyAlignment="1">
      <alignment horizontal="center" vertical="center" readingOrder="1"/>
    </xf>
    <xf numFmtId="164" fontId="10" fillId="6" borderId="18" xfId="0" applyNumberFormat="1" applyFont="1" applyFill="1" applyBorder="1" applyAlignment="1">
      <alignment horizontal="center" vertical="center" readingOrder="1"/>
    </xf>
    <xf numFmtId="164" fontId="10" fillId="0" borderId="33" xfId="0" applyNumberFormat="1" applyFont="1" applyBorder="1" applyAlignment="1">
      <alignment horizontal="center" vertical="center" readingOrder="1"/>
    </xf>
    <xf numFmtId="0" fontId="10" fillId="10" borderId="16" xfId="0" applyFont="1" applyFill="1" applyBorder="1" applyAlignment="1">
      <alignment horizontal="center" vertical="center"/>
    </xf>
    <xf numFmtId="164" fontId="10" fillId="11" borderId="17" xfId="0" applyNumberFormat="1" applyFont="1" applyFill="1" applyBorder="1" applyAlignment="1">
      <alignment horizontal="center" vertical="center"/>
    </xf>
    <xf numFmtId="164" fontId="10" fillId="11" borderId="19" xfId="0" applyNumberFormat="1" applyFont="1" applyFill="1" applyBorder="1" applyAlignment="1">
      <alignment horizontal="center" vertical="center"/>
    </xf>
    <xf numFmtId="0" fontId="10" fillId="10" borderId="20" xfId="0" applyFont="1" applyFill="1" applyBorder="1" applyAlignment="1">
      <alignment horizontal="center" vertical="center"/>
    </xf>
    <xf numFmtId="164" fontId="10" fillId="11" borderId="21" xfId="0" applyNumberFormat="1" applyFont="1" applyFill="1" applyBorder="1" applyAlignment="1">
      <alignment horizontal="center" vertical="center"/>
    </xf>
    <xf numFmtId="0" fontId="10" fillId="10" borderId="23" xfId="0" applyFont="1" applyFill="1" applyBorder="1" applyAlignment="1">
      <alignment horizontal="center" vertical="center"/>
    </xf>
    <xf numFmtId="164" fontId="10" fillId="11" borderId="24" xfId="0" applyNumberFormat="1" applyFont="1" applyFill="1" applyBorder="1" applyAlignment="1">
      <alignment horizontal="center" vertical="center"/>
    </xf>
    <xf numFmtId="164" fontId="10" fillId="11" borderId="25" xfId="0" applyNumberFormat="1" applyFont="1" applyFill="1" applyBorder="1" applyAlignment="1">
      <alignment horizontal="center" vertical="center"/>
    </xf>
    <xf numFmtId="165" fontId="8" fillId="9" borderId="24" xfId="1" applyNumberFormat="1" applyFont="1" applyFill="1" applyBorder="1" applyAlignment="1">
      <alignment horizontal="right"/>
    </xf>
    <xf numFmtId="0" fontId="8" fillId="2" borderId="0" xfId="0" applyFont="1" applyFill="1" applyAlignment="1">
      <alignment horizontal="right"/>
    </xf>
    <xf numFmtId="0" fontId="11" fillId="2" borderId="0" xfId="0" applyFont="1" applyFill="1" applyAlignment="1">
      <alignment horizontal="right"/>
    </xf>
    <xf numFmtId="0" fontId="13" fillId="7" borderId="17" xfId="0" applyFont="1" applyFill="1" applyBorder="1" applyAlignment="1">
      <alignment horizontal="right"/>
    </xf>
    <xf numFmtId="164" fontId="8" fillId="12" borderId="24" xfId="0" applyNumberFormat="1" applyFont="1" applyFill="1" applyBorder="1" applyAlignment="1">
      <alignment horizontal="center" vertical="center"/>
    </xf>
    <xf numFmtId="164" fontId="8" fillId="12" borderId="21" xfId="0" applyNumberFormat="1" applyFont="1" applyFill="1" applyBorder="1" applyAlignment="1">
      <alignment horizontal="center" vertical="center"/>
    </xf>
    <xf numFmtId="0" fontId="8" fillId="12" borderId="20" xfId="0" applyFont="1" applyFill="1" applyBorder="1" applyAlignment="1">
      <alignment horizontal="center" vertical="center"/>
    </xf>
    <xf numFmtId="0" fontId="8" fillId="12" borderId="23" xfId="0" applyFont="1" applyFill="1" applyBorder="1" applyAlignment="1">
      <alignment horizontal="center" vertical="center"/>
    </xf>
    <xf numFmtId="9" fontId="10" fillId="11" borderId="19" xfId="2" applyFont="1" applyFill="1" applyBorder="1" applyAlignment="1">
      <alignment horizontal="center" vertical="center"/>
    </xf>
    <xf numFmtId="9" fontId="10" fillId="11" borderId="22" xfId="2" applyFont="1" applyFill="1" applyBorder="1" applyAlignment="1">
      <alignment horizontal="center" vertical="center"/>
    </xf>
    <xf numFmtId="9" fontId="10" fillId="11" borderId="25" xfId="2" applyFont="1" applyFill="1" applyBorder="1" applyAlignment="1">
      <alignment horizontal="center" vertical="center"/>
    </xf>
    <xf numFmtId="164" fontId="10" fillId="11" borderId="22" xfId="0" applyNumberFormat="1" applyFont="1" applyFill="1" applyBorder="1" applyAlignment="1">
      <alignment horizontal="center" vertical="center"/>
    </xf>
    <xf numFmtId="0" fontId="18" fillId="2" borderId="4" xfId="0" applyFont="1" applyFill="1" applyBorder="1" applyAlignment="1">
      <alignment horizontal="right" vertical="top"/>
    </xf>
    <xf numFmtId="0" fontId="18" fillId="2" borderId="4" xfId="0" applyFont="1" applyFill="1" applyBorder="1" applyAlignment="1">
      <alignment horizontal="right" vertical="center"/>
    </xf>
    <xf numFmtId="0" fontId="5" fillId="2" borderId="0" xfId="0" applyFont="1" applyFill="1" applyBorder="1" applyAlignment="1">
      <alignment vertical="top" wrapText="1" readingOrder="2"/>
    </xf>
    <xf numFmtId="0" fontId="5" fillId="2" borderId="8" xfId="0" applyFont="1" applyFill="1" applyBorder="1" applyAlignment="1">
      <alignment vertical="top" wrapText="1" readingOrder="2"/>
    </xf>
    <xf numFmtId="0" fontId="18" fillId="2" borderId="4" xfId="0" applyFont="1" applyFill="1" applyBorder="1" applyAlignment="1">
      <alignment vertical="center"/>
    </xf>
    <xf numFmtId="164" fontId="8" fillId="12" borderId="17" xfId="0" applyNumberFormat="1" applyFont="1" applyFill="1" applyBorder="1" applyAlignment="1">
      <alignment horizontal="center" vertical="center"/>
    </xf>
    <xf numFmtId="9" fontId="8" fillId="12" borderId="19" xfId="2" applyFont="1" applyFill="1" applyBorder="1" applyAlignment="1">
      <alignment horizontal="center" vertical="center"/>
    </xf>
    <xf numFmtId="9" fontId="8" fillId="12" borderId="22" xfId="2" applyFont="1" applyFill="1" applyBorder="1" applyAlignment="1">
      <alignment horizontal="center" vertical="center"/>
    </xf>
    <xf numFmtId="9" fontId="8" fillId="12" borderId="25" xfId="2" applyFont="1" applyFill="1" applyBorder="1" applyAlignment="1">
      <alignment horizontal="center" vertical="center"/>
    </xf>
    <xf numFmtId="0" fontId="6" fillId="2" borderId="0" xfId="0" applyFont="1" applyFill="1" applyAlignment="1">
      <alignment horizontal="right"/>
    </xf>
    <xf numFmtId="0" fontId="13" fillId="7" borderId="18" xfId="0" applyFont="1" applyFill="1" applyBorder="1" applyAlignment="1">
      <alignment horizontal="right"/>
    </xf>
    <xf numFmtId="165" fontId="10" fillId="7" borderId="31" xfId="0" applyNumberFormat="1" applyFont="1" applyFill="1" applyBorder="1" applyAlignment="1">
      <alignment horizontal="right" readingOrder="2"/>
    </xf>
    <xf numFmtId="164" fontId="10" fillId="0" borderId="21" xfId="0" applyNumberFormat="1" applyFont="1" applyBorder="1" applyAlignment="1">
      <alignment horizontal="center" vertical="center" readingOrder="1"/>
    </xf>
    <xf numFmtId="164" fontId="10" fillId="0" borderId="31" xfId="0" applyNumberFormat="1" applyFont="1" applyBorder="1" applyAlignment="1">
      <alignment horizontal="center" vertical="center" readingOrder="1"/>
    </xf>
    <xf numFmtId="164" fontId="10" fillId="0" borderId="18" xfId="0" applyNumberFormat="1" applyFont="1" applyBorder="1" applyAlignment="1">
      <alignment horizontal="center" vertical="center" readingOrder="1"/>
    </xf>
    <xf numFmtId="164" fontId="10" fillId="0" borderId="44" xfId="0" applyNumberFormat="1" applyFont="1" applyBorder="1" applyAlignment="1">
      <alignment horizontal="center" vertical="center" readingOrder="1"/>
    </xf>
    <xf numFmtId="164" fontId="10" fillId="0" borderId="26" xfId="0" applyNumberFormat="1" applyFont="1" applyBorder="1" applyAlignment="1">
      <alignment horizontal="center" vertical="center" readingOrder="1"/>
    </xf>
    <xf numFmtId="164" fontId="10" fillId="0" borderId="28" xfId="0" applyNumberFormat="1" applyFont="1" applyBorder="1" applyAlignment="1">
      <alignment horizontal="center" vertical="center" readingOrder="1"/>
    </xf>
    <xf numFmtId="164" fontId="10" fillId="11" borderId="18" xfId="0" applyNumberFormat="1" applyFont="1" applyFill="1" applyBorder="1" applyAlignment="1">
      <alignment horizontal="center" vertical="center"/>
    </xf>
    <xf numFmtId="9" fontId="10" fillId="11" borderId="33" xfId="2" applyFont="1" applyFill="1" applyBorder="1" applyAlignment="1">
      <alignment horizontal="center" vertical="center"/>
    </xf>
    <xf numFmtId="164" fontId="8" fillId="12" borderId="20" xfId="0" applyNumberFormat="1" applyFont="1" applyFill="1" applyBorder="1" applyAlignment="1">
      <alignment vertical="center"/>
    </xf>
    <xf numFmtId="164" fontId="8" fillId="12" borderId="23" xfId="0" applyNumberFormat="1" applyFont="1" applyFill="1" applyBorder="1" applyAlignment="1">
      <alignment vertical="center"/>
    </xf>
    <xf numFmtId="0" fontId="8" fillId="12" borderId="20" xfId="0" applyFont="1" applyFill="1" applyBorder="1" applyAlignment="1">
      <alignment vertical="center"/>
    </xf>
    <xf numFmtId="164" fontId="10" fillId="11" borderId="44" xfId="3" applyNumberFormat="1" applyFont="1" applyFill="1" applyBorder="1" applyAlignment="1">
      <alignment horizontal="center" vertical="center"/>
    </xf>
    <xf numFmtId="164" fontId="10" fillId="11" borderId="26" xfId="3" applyNumberFormat="1" applyFont="1" applyFill="1" applyBorder="1" applyAlignment="1">
      <alignment horizontal="center" vertical="center"/>
    </xf>
    <xf numFmtId="164" fontId="10" fillId="11" borderId="28" xfId="3" applyNumberFormat="1" applyFont="1" applyFill="1" applyBorder="1" applyAlignment="1">
      <alignment horizontal="center" vertical="center"/>
    </xf>
    <xf numFmtId="164" fontId="8" fillId="12" borderId="26" xfId="3" applyNumberFormat="1" applyFont="1" applyFill="1" applyBorder="1" applyAlignment="1">
      <alignment horizontal="center" vertical="center"/>
    </xf>
    <xf numFmtId="164" fontId="8" fillId="12" borderId="28" xfId="3" applyNumberFormat="1" applyFont="1" applyFill="1" applyBorder="1" applyAlignment="1">
      <alignment horizontal="center" vertical="center"/>
    </xf>
    <xf numFmtId="0" fontId="6" fillId="2" borderId="0" xfId="0" applyFont="1" applyFill="1" applyAlignment="1">
      <alignment horizontal="center" vertical="center"/>
    </xf>
    <xf numFmtId="0" fontId="8" fillId="2" borderId="0" xfId="0" applyFont="1" applyFill="1" applyAlignment="1">
      <alignment horizontal="center" vertical="center"/>
    </xf>
    <xf numFmtId="0" fontId="8" fillId="0" borderId="0" xfId="0" applyFont="1" applyAlignment="1">
      <alignment horizontal="center" vertical="center"/>
    </xf>
    <xf numFmtId="165" fontId="10" fillId="10" borderId="16" xfId="0" applyNumberFormat="1" applyFont="1" applyFill="1" applyBorder="1" applyAlignment="1">
      <alignment vertical="center"/>
    </xf>
    <xf numFmtId="165" fontId="10" fillId="10" borderId="48" xfId="0" applyNumberFormat="1" applyFont="1" applyFill="1" applyBorder="1" applyAlignment="1">
      <alignment vertical="center"/>
    </xf>
    <xf numFmtId="165" fontId="10" fillId="10" borderId="47" xfId="0" applyNumberFormat="1" applyFont="1" applyFill="1" applyBorder="1" applyAlignment="1">
      <alignment vertical="center"/>
    </xf>
    <xf numFmtId="165" fontId="10" fillId="10" borderId="20" xfId="0" applyNumberFormat="1" applyFont="1" applyFill="1" applyBorder="1" applyAlignment="1">
      <alignment vertical="center"/>
    </xf>
    <xf numFmtId="165" fontId="10" fillId="10" borderId="23" xfId="0" applyNumberFormat="1" applyFont="1" applyFill="1" applyBorder="1" applyAlignment="1">
      <alignment vertical="center"/>
    </xf>
    <xf numFmtId="164" fontId="10" fillId="0" borderId="36" xfId="0" applyNumberFormat="1" applyFont="1" applyBorder="1" applyAlignment="1">
      <alignment horizontal="center" vertical="center" readingOrder="1"/>
    </xf>
    <xf numFmtId="164" fontId="10" fillId="0" borderId="39" xfId="0" applyNumberFormat="1" applyFont="1" applyBorder="1" applyAlignment="1">
      <alignment horizontal="center" vertical="center" readingOrder="1"/>
    </xf>
    <xf numFmtId="165" fontId="12" fillId="7" borderId="31" xfId="0" applyNumberFormat="1" applyFont="1" applyFill="1" applyBorder="1" applyAlignment="1">
      <alignment horizontal="right" readingOrder="2"/>
    </xf>
    <xf numFmtId="164" fontId="10" fillId="0" borderId="17" xfId="0" applyNumberFormat="1" applyFont="1" applyBorder="1" applyAlignment="1">
      <alignment horizontal="center" vertical="center" readingOrder="1"/>
    </xf>
    <xf numFmtId="164" fontId="10" fillId="0" borderId="24" xfId="0" applyNumberFormat="1" applyFont="1" applyBorder="1" applyAlignment="1">
      <alignment horizontal="center" vertical="center" readingOrder="1"/>
    </xf>
    <xf numFmtId="164" fontId="10" fillId="9" borderId="18" xfId="0" applyNumberFormat="1" applyFont="1" applyFill="1" applyBorder="1" applyAlignment="1">
      <alignment horizontal="center" vertical="center" readingOrder="1"/>
    </xf>
    <xf numFmtId="0" fontId="22" fillId="2" borderId="0" xfId="0" applyFont="1" applyFill="1" applyAlignment="1">
      <alignment horizontal="center"/>
    </xf>
    <xf numFmtId="164" fontId="10" fillId="11" borderId="14" xfId="0" applyNumberFormat="1" applyFont="1" applyFill="1" applyBorder="1" applyAlignment="1">
      <alignment horizontal="center" vertical="center"/>
    </xf>
    <xf numFmtId="0" fontId="10" fillId="10" borderId="23" xfId="0" applyFont="1" applyFill="1" applyBorder="1" applyAlignment="1">
      <alignment horizontal="center" vertical="center"/>
    </xf>
    <xf numFmtId="0" fontId="10" fillId="10" borderId="20" xfId="0" applyFont="1" applyFill="1" applyBorder="1" applyAlignment="1">
      <alignment horizontal="center" vertical="center"/>
    </xf>
    <xf numFmtId="0" fontId="10" fillId="10" borderId="16" xfId="0" applyFont="1" applyFill="1" applyBorder="1" applyAlignment="1">
      <alignment horizontal="center" vertical="center"/>
    </xf>
    <xf numFmtId="164" fontId="8" fillId="12" borderId="21" xfId="0" applyNumberFormat="1" applyFont="1" applyFill="1" applyBorder="1" applyAlignment="1">
      <alignment horizontal="center" vertical="center"/>
    </xf>
    <xf numFmtId="164" fontId="8" fillId="12" borderId="21" xfId="0" applyNumberFormat="1" applyFont="1" applyFill="1" applyBorder="1" applyAlignment="1">
      <alignment horizontal="center" vertical="center"/>
    </xf>
    <xf numFmtId="0" fontId="10" fillId="13" borderId="0" xfId="0" applyFont="1" applyFill="1" applyAlignment="1">
      <alignment horizontal="center"/>
    </xf>
    <xf numFmtId="0" fontId="23" fillId="13" borderId="0" xfId="0" applyFont="1" applyFill="1"/>
    <xf numFmtId="164" fontId="10" fillId="11" borderId="21" xfId="3" applyNumberFormat="1" applyFont="1" applyFill="1" applyBorder="1" applyAlignment="1">
      <alignment horizontal="center" vertical="center"/>
    </xf>
    <xf numFmtId="164" fontId="10" fillId="11" borderId="17" xfId="3" applyNumberFormat="1" applyFont="1" applyFill="1" applyBorder="1" applyAlignment="1">
      <alignment horizontal="center" vertical="center"/>
    </xf>
    <xf numFmtId="164" fontId="10" fillId="11" borderId="24" xfId="3" applyNumberFormat="1" applyFont="1" applyFill="1" applyBorder="1" applyAlignment="1">
      <alignment horizontal="center" vertical="center"/>
    </xf>
    <xf numFmtId="0" fontId="9" fillId="4" borderId="24" xfId="1" applyFont="1" applyFill="1" applyBorder="1" applyAlignment="1">
      <alignment horizontal="center" vertical="center" wrapText="1"/>
    </xf>
    <xf numFmtId="17" fontId="9" fillId="4" borderId="24" xfId="1" applyNumberFormat="1" applyFont="1" applyFill="1" applyBorder="1" applyAlignment="1">
      <alignment horizontal="center" vertical="center" wrapText="1"/>
    </xf>
    <xf numFmtId="6" fontId="24" fillId="7" borderId="21" xfId="1" applyNumberFormat="1" applyFont="1" applyFill="1" applyBorder="1" applyAlignment="1">
      <alignment horizontal="center" vertical="center"/>
    </xf>
    <xf numFmtId="0" fontId="9" fillId="9" borderId="21" xfId="1" applyFont="1" applyFill="1" applyBorder="1" applyAlignment="1">
      <alignment horizontal="center" vertical="center" readingOrder="2"/>
    </xf>
    <xf numFmtId="0" fontId="25" fillId="7" borderId="21" xfId="1" applyFont="1" applyFill="1" applyBorder="1" applyAlignment="1">
      <alignment horizontal="center" vertical="center" readingOrder="2"/>
    </xf>
    <xf numFmtId="164" fontId="8" fillId="12" borderId="24" xfId="0" applyNumberFormat="1" applyFont="1" applyFill="1" applyBorder="1" applyAlignment="1">
      <alignment horizontal="center" vertical="center"/>
    </xf>
    <xf numFmtId="164" fontId="8" fillId="12" borderId="21" xfId="0" applyNumberFormat="1" applyFont="1" applyFill="1" applyBorder="1" applyAlignment="1">
      <alignment horizontal="center" vertical="center"/>
    </xf>
    <xf numFmtId="165" fontId="12" fillId="7" borderId="17" xfId="0" applyNumberFormat="1" applyFont="1" applyFill="1" applyBorder="1" applyAlignment="1">
      <alignment horizontal="right" vertical="center" wrapText="1" readingOrder="2"/>
    </xf>
    <xf numFmtId="165" fontId="12" fillId="7" borderId="21" xfId="0" applyNumberFormat="1" applyFont="1" applyFill="1" applyBorder="1" applyAlignment="1">
      <alignment horizontal="right" vertical="center" wrapText="1" readingOrder="2"/>
    </xf>
    <xf numFmtId="165" fontId="12" fillId="7" borderId="18" xfId="0" applyNumberFormat="1" applyFont="1" applyFill="1" applyBorder="1" applyAlignment="1">
      <alignment horizontal="right" vertical="center" wrapText="1" readingOrder="2"/>
    </xf>
    <xf numFmtId="164" fontId="8" fillId="12" borderId="21" xfId="0" applyNumberFormat="1" applyFont="1" applyFill="1" applyBorder="1" applyAlignment="1">
      <alignment horizontal="center" vertical="center"/>
    </xf>
    <xf numFmtId="164" fontId="11" fillId="2" borderId="0" xfId="0" applyNumberFormat="1" applyFont="1" applyFill="1" applyAlignment="1">
      <alignment horizontal="center"/>
    </xf>
    <xf numFmtId="164" fontId="24" fillId="2" borderId="0" xfId="0" applyNumberFormat="1" applyFont="1" applyFill="1" applyAlignment="1">
      <alignment horizontal="center"/>
    </xf>
    <xf numFmtId="0" fontId="18" fillId="2" borderId="0" xfId="0" applyFont="1" applyFill="1" applyBorder="1" applyAlignment="1">
      <alignment horizontal="right" vertical="top" wrapText="1" readingOrder="2"/>
    </xf>
    <xf numFmtId="0" fontId="18" fillId="2" borderId="8" xfId="0" applyFont="1" applyFill="1" applyBorder="1" applyAlignment="1">
      <alignment horizontal="right" vertical="top" wrapText="1" readingOrder="2"/>
    </xf>
    <xf numFmtId="0" fontId="18" fillId="2" borderId="0" xfId="0" applyFont="1" applyFill="1" applyBorder="1" applyAlignment="1">
      <alignment horizontal="right" vertical="top" wrapText="1"/>
    </xf>
    <xf numFmtId="0" fontId="18" fillId="2" borderId="8" xfId="0" applyFont="1" applyFill="1" applyBorder="1" applyAlignment="1">
      <alignment horizontal="right" vertical="top" wrapText="1"/>
    </xf>
    <xf numFmtId="0" fontId="5" fillId="2" borderId="0" xfId="0" applyFont="1" applyFill="1" applyBorder="1" applyAlignment="1">
      <alignment horizontal="right" vertical="top" wrapText="1" readingOrder="2"/>
    </xf>
    <xf numFmtId="0" fontId="5" fillId="2" borderId="8" xfId="0" applyFont="1" applyFill="1" applyBorder="1" applyAlignment="1">
      <alignment horizontal="right" vertical="top" wrapText="1" readingOrder="2"/>
    </xf>
    <xf numFmtId="164" fontId="7" fillId="3" borderId="11" xfId="0" applyNumberFormat="1" applyFont="1" applyFill="1" applyBorder="1" applyAlignment="1">
      <alignment horizontal="center" vertical="center" wrapText="1" readingOrder="1"/>
    </xf>
    <xf numFmtId="164" fontId="7" fillId="3" borderId="34" xfId="0" applyNumberFormat="1" applyFont="1" applyFill="1" applyBorder="1" applyAlignment="1">
      <alignment horizontal="center" vertical="center" wrapText="1" readingOrder="1"/>
    </xf>
    <xf numFmtId="0" fontId="18" fillId="2" borderId="5" xfId="0" applyFont="1" applyFill="1" applyBorder="1" applyAlignment="1">
      <alignment horizontal="right" vertical="top"/>
    </xf>
    <xf numFmtId="9" fontId="10" fillId="0" borderId="27" xfId="2" applyFont="1" applyBorder="1" applyAlignment="1">
      <alignment horizontal="center" vertical="center" readingOrder="1"/>
    </xf>
    <xf numFmtId="9" fontId="10" fillId="0" borderId="29" xfId="2" applyFont="1" applyBorder="1" applyAlignment="1">
      <alignment horizontal="center" vertical="center" readingOrder="1"/>
    </xf>
    <xf numFmtId="9" fontId="10" fillId="0" borderId="46" xfId="2" applyFont="1" applyBorder="1" applyAlignment="1">
      <alignment horizontal="center" vertical="center" readingOrder="1"/>
    </xf>
    <xf numFmtId="9" fontId="10" fillId="0" borderId="50" xfId="2" applyFont="1" applyBorder="1" applyAlignment="1">
      <alignment horizontal="center" vertical="center" readingOrder="1"/>
    </xf>
    <xf numFmtId="9" fontId="10" fillId="0" borderId="49" xfId="2" applyFont="1" applyBorder="1" applyAlignment="1">
      <alignment horizontal="center" vertical="center" readingOrder="1"/>
    </xf>
    <xf numFmtId="9" fontId="10" fillId="0" borderId="22" xfId="2" applyFont="1" applyBorder="1" applyAlignment="1">
      <alignment horizontal="center" vertical="center" readingOrder="1"/>
    </xf>
    <xf numFmtId="9" fontId="10" fillId="0" borderId="25" xfId="2" applyFont="1" applyBorder="1" applyAlignment="1">
      <alignment horizontal="center" vertical="center" readingOrder="1"/>
    </xf>
    <xf numFmtId="9" fontId="10" fillId="0" borderId="33" xfId="2" applyFont="1" applyBorder="1" applyAlignment="1">
      <alignment horizontal="center" vertical="center" readingOrder="1"/>
    </xf>
    <xf numFmtId="9" fontId="10" fillId="0" borderId="32" xfId="2" applyFont="1" applyBorder="1" applyAlignment="1">
      <alignment horizontal="center" vertical="center" readingOrder="1"/>
    </xf>
    <xf numFmtId="9" fontId="10" fillId="0" borderId="19" xfId="2" applyFont="1" applyBorder="1" applyAlignment="1">
      <alignment horizontal="center" vertical="center" readingOrder="1"/>
    </xf>
    <xf numFmtId="9" fontId="10" fillId="11" borderId="18" xfId="2" applyFont="1" applyFill="1" applyBorder="1" applyAlignment="1">
      <alignment horizontal="center" vertical="center"/>
    </xf>
    <xf numFmtId="9" fontId="10" fillId="11" borderId="14" xfId="2" applyFont="1" applyFill="1" applyBorder="1" applyAlignment="1">
      <alignment horizontal="center" vertical="center"/>
    </xf>
    <xf numFmtId="6" fontId="24" fillId="7" borderId="21" xfId="1" applyNumberFormat="1" applyFont="1" applyFill="1" applyBorder="1" applyAlignment="1">
      <alignment horizontal="center" vertical="center" readingOrder="1"/>
    </xf>
    <xf numFmtId="166" fontId="24" fillId="7" borderId="21" xfId="2" applyNumberFormat="1" applyFont="1" applyFill="1" applyBorder="1" applyAlignment="1">
      <alignment horizontal="center" vertical="center" readingOrder="1"/>
    </xf>
    <xf numFmtId="164" fontId="25" fillId="7" borderId="21" xfId="1" applyNumberFormat="1" applyFont="1" applyFill="1" applyBorder="1" applyAlignment="1">
      <alignment horizontal="center" vertical="center" readingOrder="1"/>
    </xf>
    <xf numFmtId="166" fontId="25" fillId="7" borderId="21" xfId="2" applyNumberFormat="1" applyFont="1" applyFill="1" applyBorder="1" applyAlignment="1">
      <alignment horizontal="center" vertical="center" readingOrder="1"/>
    </xf>
    <xf numFmtId="6" fontId="25" fillId="7" borderId="21" xfId="1" applyNumberFormat="1" applyFont="1" applyFill="1" applyBorder="1" applyAlignment="1">
      <alignment horizontal="center" vertical="center" readingOrder="1"/>
    </xf>
    <xf numFmtId="164" fontId="9" fillId="9" borderId="21" xfId="1" applyNumberFormat="1" applyFont="1" applyFill="1" applyBorder="1" applyAlignment="1">
      <alignment horizontal="center" vertical="center" readingOrder="1"/>
    </xf>
    <xf numFmtId="0" fontId="18" fillId="2" borderId="0" xfId="0" applyFont="1" applyFill="1" applyBorder="1" applyAlignment="1">
      <alignment horizontal="right" vertical="top" wrapText="1" readingOrder="2"/>
    </xf>
    <xf numFmtId="0" fontId="18" fillId="2" borderId="8" xfId="0" applyFont="1" applyFill="1" applyBorder="1" applyAlignment="1">
      <alignment horizontal="right" vertical="top" wrapText="1" readingOrder="2"/>
    </xf>
    <xf numFmtId="0" fontId="20" fillId="2" borderId="0" xfId="0" applyFont="1" applyFill="1" applyBorder="1" applyAlignment="1">
      <alignment horizontal="right" vertical="top" wrapText="1"/>
    </xf>
    <xf numFmtId="0" fontId="18" fillId="2" borderId="0" xfId="0" applyFont="1" applyFill="1" applyBorder="1" applyAlignment="1">
      <alignment horizontal="right" vertical="top" wrapText="1"/>
    </xf>
    <xf numFmtId="0" fontId="18" fillId="2" borderId="8" xfId="0" applyFont="1" applyFill="1" applyBorder="1" applyAlignment="1">
      <alignment horizontal="right" vertical="top" wrapText="1"/>
    </xf>
    <xf numFmtId="0" fontId="5" fillId="2" borderId="1" xfId="0" applyFont="1" applyFill="1" applyBorder="1" applyAlignment="1">
      <alignment horizontal="right" vertical="top" wrapText="1" readingOrder="2"/>
    </xf>
    <xf numFmtId="0" fontId="5" fillId="2" borderId="9" xfId="0" applyFont="1" applyFill="1" applyBorder="1" applyAlignment="1">
      <alignment horizontal="right" vertical="top" wrapText="1" readingOrder="2"/>
    </xf>
    <xf numFmtId="0" fontId="4" fillId="2" borderId="3" xfId="0" applyFont="1" applyFill="1" applyBorder="1" applyAlignment="1">
      <alignment horizontal="center"/>
    </xf>
    <xf numFmtId="0" fontId="4" fillId="2" borderId="7" xfId="0" applyFont="1" applyFill="1" applyBorder="1" applyAlignment="1">
      <alignment horizontal="center"/>
    </xf>
    <xf numFmtId="0" fontId="19" fillId="2" borderId="0" xfId="0" applyFont="1" applyFill="1" applyBorder="1" applyAlignment="1">
      <alignment horizontal="right" vertical="top" wrapText="1" readingOrder="2"/>
    </xf>
    <xf numFmtId="0" fontId="5" fillId="2" borderId="0" xfId="0" applyFont="1" applyFill="1" applyBorder="1" applyAlignment="1">
      <alignment horizontal="right" vertical="top" wrapText="1" readingOrder="2"/>
    </xf>
    <xf numFmtId="0" fontId="5" fillId="2" borderId="8" xfId="0" applyFont="1" applyFill="1" applyBorder="1" applyAlignment="1">
      <alignment horizontal="right" vertical="top" wrapText="1" readingOrder="2"/>
    </xf>
    <xf numFmtId="0" fontId="19" fillId="2" borderId="0" xfId="0" applyFont="1" applyFill="1" applyBorder="1" applyAlignment="1">
      <alignment horizontal="center" vertical="top" wrapText="1" readingOrder="2"/>
    </xf>
    <xf numFmtId="0" fontId="19" fillId="2" borderId="0" xfId="0" applyFont="1" applyFill="1" applyBorder="1" applyAlignment="1">
      <alignment horizontal="right" vertical="center" readingOrder="2"/>
    </xf>
    <xf numFmtId="0" fontId="19" fillId="2" borderId="8" xfId="0" applyFont="1" applyFill="1" applyBorder="1" applyAlignment="1">
      <alignment horizontal="right" vertical="center" readingOrder="2"/>
    </xf>
    <xf numFmtId="0" fontId="5" fillId="2" borderId="0" xfId="0" applyFont="1" applyFill="1" applyBorder="1" applyAlignment="1">
      <alignment horizontal="right" vertical="center" readingOrder="2"/>
    </xf>
    <xf numFmtId="0" fontId="5" fillId="2" borderId="8" xfId="0" applyFont="1" applyFill="1" applyBorder="1" applyAlignment="1">
      <alignment horizontal="right" vertical="center" readingOrder="2"/>
    </xf>
    <xf numFmtId="165" fontId="9" fillId="4" borderId="10" xfId="0" applyNumberFormat="1" applyFont="1" applyFill="1" applyBorder="1" applyAlignment="1">
      <alignment horizontal="center" vertical="center" textRotation="180" wrapText="1" readingOrder="2"/>
    </xf>
    <xf numFmtId="165" fontId="9" fillId="4" borderId="30" xfId="0" applyNumberFormat="1" applyFont="1" applyFill="1" applyBorder="1" applyAlignment="1">
      <alignment horizontal="center" vertical="center" textRotation="180" wrapText="1" readingOrder="2"/>
    </xf>
    <xf numFmtId="165" fontId="9" fillId="4" borderId="13" xfId="0" applyNumberFormat="1" applyFont="1" applyFill="1" applyBorder="1" applyAlignment="1">
      <alignment horizontal="center" vertical="center" textRotation="180" wrapText="1" readingOrder="2"/>
    </xf>
    <xf numFmtId="0" fontId="16" fillId="2" borderId="0" xfId="0" applyFont="1" applyFill="1" applyAlignment="1">
      <alignment horizontal="center" vertical="center"/>
    </xf>
    <xf numFmtId="0" fontId="16" fillId="2" borderId="8"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9" xfId="0" applyFont="1" applyFill="1" applyBorder="1" applyAlignment="1">
      <alignment horizontal="center" vertical="center"/>
    </xf>
    <xf numFmtId="164" fontId="7" fillId="3" borderId="11" xfId="0" applyNumberFormat="1" applyFont="1" applyFill="1" applyBorder="1" applyAlignment="1">
      <alignment horizontal="center" vertical="center" wrapText="1" readingOrder="1"/>
    </xf>
    <xf numFmtId="164" fontId="7" fillId="3" borderId="14" xfId="0" applyNumberFormat="1" applyFont="1" applyFill="1" applyBorder="1" applyAlignment="1">
      <alignment horizontal="center" vertical="center" wrapText="1" readingOrder="1"/>
    </xf>
    <xf numFmtId="0" fontId="8" fillId="12" borderId="16" xfId="0" applyFont="1" applyFill="1" applyBorder="1" applyAlignment="1">
      <alignment horizontal="center" vertical="center" wrapText="1"/>
    </xf>
    <xf numFmtId="0" fontId="8" fillId="12" borderId="20" xfId="0" applyFont="1" applyFill="1" applyBorder="1" applyAlignment="1">
      <alignment horizontal="center" vertical="center" wrapText="1"/>
    </xf>
    <xf numFmtId="165" fontId="9" fillId="8" borderId="16" xfId="0" applyNumberFormat="1" applyFont="1" applyFill="1" applyBorder="1" applyAlignment="1">
      <alignment horizontal="center" vertical="center" textRotation="180" wrapText="1" readingOrder="2"/>
    </xf>
    <xf numFmtId="165" fontId="9" fillId="8" borderId="20" xfId="0" applyNumberFormat="1" applyFont="1" applyFill="1" applyBorder="1" applyAlignment="1">
      <alignment horizontal="center" vertical="center" textRotation="180" wrapText="1" readingOrder="2"/>
    </xf>
    <xf numFmtId="165" fontId="9" fillId="8" borderId="23" xfId="0" applyNumberFormat="1" applyFont="1" applyFill="1" applyBorder="1" applyAlignment="1">
      <alignment horizontal="center" vertical="center" textRotation="180" wrapText="1" readingOrder="2"/>
    </xf>
    <xf numFmtId="164" fontId="7" fillId="3" borderId="16" xfId="0" applyNumberFormat="1" applyFont="1" applyFill="1" applyBorder="1" applyAlignment="1">
      <alignment horizontal="center" vertical="center" wrapText="1" readingOrder="1"/>
    </xf>
    <xf numFmtId="164" fontId="7" fillId="3" borderId="20" xfId="0" applyNumberFormat="1" applyFont="1" applyFill="1" applyBorder="1" applyAlignment="1">
      <alignment horizontal="center" vertical="center" wrapText="1" readingOrder="1"/>
    </xf>
    <xf numFmtId="0" fontId="17" fillId="2" borderId="36" xfId="0" applyFont="1" applyFill="1" applyBorder="1" applyAlignment="1">
      <alignment horizontal="center" vertical="center" wrapText="1"/>
    </xf>
    <xf numFmtId="0" fontId="17" fillId="2" borderId="37" xfId="0" applyFont="1" applyFill="1" applyBorder="1" applyAlignment="1">
      <alignment horizontal="center" vertical="center" wrapText="1"/>
    </xf>
    <xf numFmtId="0" fontId="17" fillId="2" borderId="38"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40"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8" fillId="12" borderId="17" xfId="0" applyFont="1" applyFill="1" applyBorder="1" applyAlignment="1">
      <alignment horizontal="center" vertical="center" wrapText="1"/>
    </xf>
    <xf numFmtId="0" fontId="8" fillId="12" borderId="21"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8" fillId="12" borderId="22" xfId="0" applyFont="1" applyFill="1" applyBorder="1" applyAlignment="1">
      <alignment horizontal="center" vertical="center" wrapText="1"/>
    </xf>
    <xf numFmtId="164" fontId="7" fillId="3" borderId="10" xfId="0" applyNumberFormat="1" applyFont="1" applyFill="1" applyBorder="1" applyAlignment="1">
      <alignment horizontal="center" vertical="center" wrapText="1" readingOrder="1"/>
    </xf>
    <xf numFmtId="164" fontId="7" fillId="3" borderId="13" xfId="0" applyNumberFormat="1" applyFont="1" applyFill="1" applyBorder="1" applyAlignment="1">
      <alignment horizontal="center" vertical="center" wrapText="1" readingOrder="1"/>
    </xf>
    <xf numFmtId="164" fontId="7" fillId="3" borderId="12" xfId="0" applyNumberFormat="1" applyFont="1" applyFill="1" applyBorder="1" applyAlignment="1">
      <alignment horizontal="center" vertical="center" wrapText="1" readingOrder="1"/>
    </xf>
    <xf numFmtId="164" fontId="7" fillId="3" borderId="15" xfId="0" applyNumberFormat="1" applyFont="1" applyFill="1" applyBorder="1" applyAlignment="1">
      <alignment horizontal="center" vertical="center" wrapText="1" readingOrder="1"/>
    </xf>
    <xf numFmtId="164" fontId="7" fillId="3" borderId="30" xfId="0" applyNumberFormat="1" applyFont="1" applyFill="1" applyBorder="1" applyAlignment="1">
      <alignment horizontal="center" vertical="center" wrapText="1" readingOrder="1"/>
    </xf>
    <xf numFmtId="164" fontId="7" fillId="3" borderId="34" xfId="0" applyNumberFormat="1" applyFont="1" applyFill="1" applyBorder="1" applyAlignment="1">
      <alignment horizontal="center" vertical="center" wrapText="1" readingOrder="1"/>
    </xf>
    <xf numFmtId="164" fontId="7" fillId="3" borderId="19" xfId="0" applyNumberFormat="1" applyFont="1" applyFill="1" applyBorder="1" applyAlignment="1">
      <alignment horizontal="center" vertical="center" wrapText="1" readingOrder="1"/>
    </xf>
    <xf numFmtId="164" fontId="7" fillId="3" borderId="25" xfId="0" applyNumberFormat="1" applyFont="1" applyFill="1" applyBorder="1" applyAlignment="1">
      <alignment horizontal="center" vertical="center" wrapText="1" readingOrder="1"/>
    </xf>
    <xf numFmtId="164" fontId="7" fillId="3" borderId="22" xfId="0" applyNumberFormat="1" applyFont="1" applyFill="1" applyBorder="1" applyAlignment="1">
      <alignment horizontal="center" vertical="center" wrapText="1" readingOrder="1"/>
    </xf>
    <xf numFmtId="164" fontId="8" fillId="12" borderId="28" xfId="0" applyNumberFormat="1" applyFont="1" applyFill="1" applyBorder="1" applyAlignment="1">
      <alignment horizontal="center" vertical="center"/>
    </xf>
    <xf numFmtId="164" fontId="8" fillId="12" borderId="29" xfId="0" applyNumberFormat="1" applyFont="1" applyFill="1" applyBorder="1" applyAlignment="1">
      <alignment horizontal="center" vertical="center"/>
    </xf>
    <xf numFmtId="164" fontId="8" fillId="12" borderId="26" xfId="0" applyNumberFormat="1" applyFont="1" applyFill="1" applyBorder="1" applyAlignment="1">
      <alignment horizontal="center" vertical="center"/>
    </xf>
    <xf numFmtId="164" fontId="8" fillId="12" borderId="27" xfId="0" applyNumberFormat="1" applyFont="1" applyFill="1" applyBorder="1" applyAlignment="1">
      <alignment horizontal="center" vertical="center"/>
    </xf>
    <xf numFmtId="0" fontId="21" fillId="2" borderId="36" xfId="0" applyFont="1" applyFill="1" applyBorder="1" applyAlignment="1">
      <alignment horizontal="center" vertical="center" wrapText="1"/>
    </xf>
    <xf numFmtId="0" fontId="21" fillId="2" borderId="37" xfId="0" applyFont="1" applyFill="1" applyBorder="1" applyAlignment="1">
      <alignment horizontal="center" vertical="center" wrapText="1"/>
    </xf>
    <xf numFmtId="0" fontId="21" fillId="2" borderId="38"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39" xfId="0" applyFont="1" applyFill="1" applyBorder="1" applyAlignment="1">
      <alignment horizontal="center" vertical="center" wrapText="1"/>
    </xf>
    <xf numFmtId="0" fontId="21" fillId="2" borderId="40" xfId="0" applyFont="1" applyFill="1" applyBorder="1" applyAlignment="1">
      <alignment horizontal="center" vertical="center" wrapText="1"/>
    </xf>
    <xf numFmtId="0" fontId="21" fillId="2" borderId="41" xfId="0" applyFont="1" applyFill="1" applyBorder="1" applyAlignment="1">
      <alignment horizontal="center" vertical="center" wrapText="1"/>
    </xf>
    <xf numFmtId="164" fontId="7" fillId="3" borderId="32" xfId="0" applyNumberFormat="1" applyFont="1" applyFill="1" applyBorder="1" applyAlignment="1">
      <alignment horizontal="center" vertical="center" wrapText="1" readingOrder="1"/>
    </xf>
    <xf numFmtId="164" fontId="7" fillId="3" borderId="17" xfId="0" applyNumberFormat="1" applyFont="1" applyFill="1" applyBorder="1" applyAlignment="1">
      <alignment horizontal="center" vertical="center" wrapText="1" readingOrder="1"/>
    </xf>
    <xf numFmtId="164" fontId="7" fillId="3" borderId="21" xfId="0" applyNumberFormat="1" applyFont="1" applyFill="1" applyBorder="1" applyAlignment="1">
      <alignment horizontal="center" vertical="center" wrapText="1" readingOrder="1"/>
    </xf>
    <xf numFmtId="164" fontId="7" fillId="3" borderId="18" xfId="0" applyNumberFormat="1" applyFont="1" applyFill="1" applyBorder="1" applyAlignment="1">
      <alignment horizontal="center" vertical="center" wrapText="1" readingOrder="1"/>
    </xf>
    <xf numFmtId="164" fontId="7" fillId="3" borderId="7" xfId="0" applyNumberFormat="1" applyFont="1" applyFill="1" applyBorder="1" applyAlignment="1">
      <alignment horizontal="center" vertical="center" wrapText="1" readingOrder="1"/>
    </xf>
    <xf numFmtId="164" fontId="7" fillId="3" borderId="8" xfId="0" applyNumberFormat="1" applyFont="1" applyFill="1" applyBorder="1" applyAlignment="1">
      <alignment horizontal="center" vertical="center" wrapText="1" readingOrder="1"/>
    </xf>
    <xf numFmtId="164" fontId="7" fillId="3" borderId="2" xfId="0" applyNumberFormat="1" applyFont="1" applyFill="1" applyBorder="1" applyAlignment="1">
      <alignment horizontal="center" vertical="center" wrapText="1" readingOrder="1"/>
    </xf>
    <xf numFmtId="164" fontId="7" fillId="3" borderId="4" xfId="0" applyNumberFormat="1" applyFont="1" applyFill="1" applyBorder="1" applyAlignment="1">
      <alignment horizontal="center" vertical="center" wrapText="1" readingOrder="1"/>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20" xfId="0" applyFont="1" applyFill="1" applyBorder="1" applyAlignment="1">
      <alignment horizontal="center" vertical="center"/>
    </xf>
    <xf numFmtId="0" fontId="10" fillId="10" borderId="21" xfId="0" applyFont="1" applyFill="1" applyBorder="1" applyAlignment="1">
      <alignment horizontal="center" vertical="center"/>
    </xf>
    <xf numFmtId="0" fontId="10" fillId="10" borderId="16" xfId="0" applyFont="1" applyFill="1" applyBorder="1" applyAlignment="1">
      <alignment horizontal="center" vertical="center"/>
    </xf>
    <xf numFmtId="0" fontId="10" fillId="10" borderId="17" xfId="0" applyFont="1" applyFill="1" applyBorder="1" applyAlignment="1">
      <alignment horizontal="center" vertical="center"/>
    </xf>
    <xf numFmtId="164" fontId="8" fillId="12" borderId="24" xfId="0" applyNumberFormat="1" applyFont="1" applyFill="1" applyBorder="1" applyAlignment="1">
      <alignment horizontal="center" vertical="center"/>
    </xf>
    <xf numFmtId="164" fontId="8" fillId="12" borderId="25" xfId="0" applyNumberFormat="1" applyFont="1" applyFill="1" applyBorder="1" applyAlignment="1">
      <alignment horizontal="center" vertical="center"/>
    </xf>
    <xf numFmtId="164" fontId="8" fillId="12" borderId="21" xfId="0" applyNumberFormat="1" applyFont="1" applyFill="1" applyBorder="1" applyAlignment="1">
      <alignment horizontal="center" vertical="center"/>
    </xf>
    <xf numFmtId="164" fontId="8" fillId="12" borderId="22" xfId="0" applyNumberFormat="1" applyFont="1" applyFill="1" applyBorder="1" applyAlignment="1">
      <alignment horizontal="center" vertical="center"/>
    </xf>
    <xf numFmtId="0" fontId="8" fillId="12" borderId="23" xfId="0" applyFont="1" applyFill="1" applyBorder="1" applyAlignment="1">
      <alignment horizontal="center" vertical="center"/>
    </xf>
    <xf numFmtId="0" fontId="8" fillId="12" borderId="24" xfId="0" applyFont="1" applyFill="1" applyBorder="1" applyAlignment="1">
      <alignment horizontal="center" vertical="center"/>
    </xf>
    <xf numFmtId="0" fontId="8" fillId="12" borderId="20" xfId="0" applyFont="1" applyFill="1" applyBorder="1" applyAlignment="1">
      <alignment horizontal="center" vertical="center"/>
    </xf>
    <xf numFmtId="0" fontId="8" fillId="12" borderId="21" xfId="0" applyFont="1" applyFill="1" applyBorder="1" applyAlignment="1">
      <alignment horizontal="center" vertical="center"/>
    </xf>
    <xf numFmtId="164" fontId="7" fillId="3" borderId="45" xfId="0" applyNumberFormat="1" applyFont="1" applyFill="1" applyBorder="1" applyAlignment="1">
      <alignment horizontal="center" vertical="center" wrapText="1" readingOrder="1"/>
    </xf>
    <xf numFmtId="165" fontId="9" fillId="4" borderId="16" xfId="0" applyNumberFormat="1" applyFont="1" applyFill="1" applyBorder="1" applyAlignment="1">
      <alignment horizontal="center" vertical="center" textRotation="180" wrapText="1" readingOrder="2"/>
    </xf>
    <xf numFmtId="165" fontId="9" fillId="4" borderId="20" xfId="0" applyNumberFormat="1" applyFont="1" applyFill="1" applyBorder="1" applyAlignment="1">
      <alignment horizontal="center" vertical="center" textRotation="180" wrapText="1" readingOrder="2"/>
    </xf>
    <xf numFmtId="165" fontId="9" fillId="4" borderId="23" xfId="0" applyNumberFormat="1" applyFont="1" applyFill="1" applyBorder="1" applyAlignment="1">
      <alignment horizontal="center" vertical="center" textRotation="180" wrapText="1" readingOrder="2"/>
    </xf>
    <xf numFmtId="165" fontId="9" fillId="4" borderId="43" xfId="0" applyNumberFormat="1" applyFont="1" applyFill="1" applyBorder="1" applyAlignment="1">
      <alignment horizontal="center" vertical="center" textRotation="180" wrapText="1" readingOrder="2"/>
    </xf>
    <xf numFmtId="165" fontId="9" fillId="4" borderId="42" xfId="0" applyNumberFormat="1" applyFont="1" applyFill="1" applyBorder="1" applyAlignment="1">
      <alignment horizontal="center" vertical="center" textRotation="180" wrapText="1" readingOrder="2"/>
    </xf>
    <xf numFmtId="0" fontId="16" fillId="2" borderId="0" xfId="0" applyFont="1" applyFill="1" applyBorder="1" applyAlignment="1">
      <alignment horizontal="center" vertical="center"/>
    </xf>
    <xf numFmtId="164" fontId="7" fillId="3" borderId="24" xfId="0" applyNumberFormat="1" applyFont="1" applyFill="1" applyBorder="1" applyAlignment="1">
      <alignment horizontal="center" vertical="center" wrapText="1" readingOrder="1"/>
    </xf>
    <xf numFmtId="164" fontId="7" fillId="3" borderId="23" xfId="0" applyNumberFormat="1" applyFont="1" applyFill="1" applyBorder="1" applyAlignment="1">
      <alignment horizontal="center" vertical="center" wrapText="1" readingOrder="1"/>
    </xf>
  </cellXfs>
  <cellStyles count="4">
    <cellStyle name="Comma" xfId="3" builtinId="3"/>
    <cellStyle name="Normal" xfId="0" builtinId="0"/>
    <cellStyle name="Normal 2" xfId="1" xr:uid="{68805BC4-8AD9-44A3-A53A-B9F3ADC6FBCD}"/>
    <cellStyle name="Percent" xfId="2" builtinId="5"/>
  </cellStyles>
  <dxfs count="309">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ont>
        <color auto="1"/>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rgb="FF9C0006"/>
      </font>
      <fill>
        <patternFill>
          <bgColor rgb="FFFFC7CE"/>
        </patternFill>
      </fill>
    </dxf>
    <dxf>
      <font>
        <color auto="1"/>
      </font>
      <fill>
        <patternFill>
          <bgColor rgb="FFFF0000"/>
        </patternFill>
      </fill>
    </dxf>
    <dxf>
      <font>
        <color rgb="FF006100"/>
      </font>
      <fill>
        <patternFill>
          <bgColor rgb="FFC6EFCE"/>
        </patternFill>
      </fill>
    </dxf>
    <dxf>
      <font>
        <color rgb="FFFF0000"/>
      </font>
      <fill>
        <patternFill>
          <bgColor rgb="FFFF7F61"/>
        </patternFill>
      </fill>
    </dxf>
    <dxf>
      <fill>
        <patternFill>
          <bgColor theme="7" tint="0.59996337778862885"/>
        </patternFill>
      </fill>
    </dxf>
    <dxf>
      <fill>
        <patternFill>
          <bgColor theme="9" tint="0.59996337778862885"/>
        </patternFill>
      </fill>
    </dxf>
    <dxf>
      <font>
        <color auto="1"/>
      </font>
      <fill>
        <patternFill>
          <bgColor rgb="FFFF0000"/>
        </patternFill>
      </fill>
    </dxf>
  </dxfs>
  <tableStyles count="0" defaultTableStyle="TableStyleMedium2" defaultPivotStyle="PivotStyleLight16"/>
  <colors>
    <mruColors>
      <color rgb="FF94B6E8"/>
      <color rgb="FFFF7F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7211901625522E-3"/>
          <c:y val="4.8611111111111112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C07-4579-A285-05AFF1D9384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C07-4579-A285-05AFF1D9384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C07-4579-A285-05AFF1D9384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C07-4579-A285-05AFF1D9384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C07-4579-A285-05AFF1D9384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C07-4579-A285-05AFF1D9384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C07-4579-A285-05AFF1D9384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C07-4579-A285-05AFF1D9384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C07-4579-A285-05AFF1D938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תכנון!$R$17:$R$25</c:f>
              <c:numCache>
                <c:formatCode>"₪"\ #,##0</c:formatCode>
                <c:ptCount val="9"/>
                <c:pt idx="0">
                  <c:v>2500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AC07-4579-A285-05AFF1D93849}"/>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961-47EB-A5D4-77869E7E2FA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961-47EB-A5D4-77869E7E2FA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961-47EB-A5D4-77869E7E2FA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961-47EB-A5D4-77869E7E2FA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961-47EB-A5D4-77869E7E2FA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961-47EB-A5D4-77869E7E2FA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961-47EB-A5D4-77869E7E2FAC}"/>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961-47EB-A5D4-77869E7E2FAC}"/>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961-47EB-A5D4-77869E7E2FAC}"/>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961-47EB-A5D4-77869E7E2FA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'09.21'!$V$17:$V$25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A961-47EB-A5D4-77869E7E2FAC}"/>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tx>
            <c:strRef>
              <c:f>'10.21'!$V$17:$V$18</c:f>
              <c:strCache>
                <c:ptCount val="2"/>
                <c:pt idx="0">
                  <c:v>₪ 0</c:v>
                </c:pt>
                <c:pt idx="1">
                  <c:v>₪ 0</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660-4F42-8B60-86DE8F1B4F2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660-4F42-8B60-86DE8F1B4F2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660-4F42-8B60-86DE8F1B4F2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660-4F42-8B60-86DE8F1B4F2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660-4F42-8B60-86DE8F1B4F2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F660-4F42-8B60-86DE8F1B4F2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F660-4F42-8B60-86DE8F1B4F2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F660-4F42-8B60-86DE8F1B4F2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F660-4F42-8B60-86DE8F1B4F24}"/>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60-4F42-8B60-86DE8F1B4F2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'10.21'!$V$17:$V$25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F660-4F42-8B60-86DE8F1B4F24}"/>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966-4A00-82CE-92D4EAC6CE9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7966-4A00-82CE-92D4EAC6CE9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7966-4A00-82CE-92D4EAC6CE9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7966-4A00-82CE-92D4EAC6CE9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7966-4A00-82CE-92D4EAC6CE9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7966-4A00-82CE-92D4EAC6CE9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7966-4A00-82CE-92D4EAC6CE9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7966-4A00-82CE-92D4EAC6CE9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7966-4A00-82CE-92D4EAC6CE96}"/>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966-4A00-82CE-92D4EAC6CE9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'11.21'!$V$17:$V$25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7966-4A00-82CE-92D4EAC6CE96}"/>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71B-4FD3-A951-67A29243C87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71B-4FD3-A951-67A29243C87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71B-4FD3-A951-67A29243C87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71B-4FD3-A951-67A29243C87F}"/>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71B-4FD3-A951-67A29243C87F}"/>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71B-4FD3-A951-67A29243C87F}"/>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71B-4FD3-A951-67A29243C87F}"/>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71B-4FD3-A951-67A29243C87F}"/>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71B-4FD3-A951-67A29243C87F}"/>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71B-4FD3-A951-67A29243C8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'12.21'!$V$17:$V$25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A71B-4FD3-A951-67A29243C87F}"/>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7211901625522E-3"/>
          <c:y val="4.8611111111111112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D95-44D1-9714-AF44DD2884F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D95-44D1-9714-AF44DD2884F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BD95-44D1-9714-AF44DD2884F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BD95-44D1-9714-AF44DD2884F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BD95-44D1-9714-AF44DD2884F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BD95-44D1-9714-AF44DD2884F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BD95-44D1-9714-AF44DD2884F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BD95-44D1-9714-AF44DD2884F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BD95-44D1-9714-AF44DD2884F5}"/>
              </c:ext>
            </c:extLst>
          </c:dPt>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'מבט שנתי'!$W$17:$W$25</c:f>
              <c:numCache>
                <c:formatCode>0%</c:formatCode>
                <c:ptCount val="9"/>
                <c:pt idx="0">
                  <c:v>0.8</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BD95-44D1-9714-AF44DD2884F5}"/>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he-IL"/>
              <a:t>כמה אני שווה?</a:t>
            </a:r>
          </a:p>
        </c:rich>
      </c:tx>
      <c:layout>
        <c:manualLayout>
          <c:xMode val="edge"/>
          <c:yMode val="edge"/>
          <c:x val="0.648826334208224"/>
          <c:y val="3.70370370370370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he-IL"/>
        </a:p>
      </c:txPr>
    </c:title>
    <c:autoTitleDeleted val="0"/>
    <c:plotArea>
      <c:layout>
        <c:manualLayout>
          <c:layoutTarget val="inner"/>
          <c:xMode val="edge"/>
          <c:yMode val="edge"/>
          <c:x val="3.0555555555555555E-2"/>
          <c:y val="0.18842592592592591"/>
          <c:w val="0.93888888888888888"/>
          <c:h val="0.77048556430446191"/>
        </c:manualLayout>
      </c:layout>
      <c:barChart>
        <c:barDir val="col"/>
        <c:grouping val="clustered"/>
        <c:varyColors val="0"/>
        <c:ser>
          <c:idx val="0"/>
          <c:order val="0"/>
          <c:tx>
            <c:strRef>
              <c:f>'כמה אני שווה'!$B$3</c:f>
              <c:strCache>
                <c:ptCount val="1"/>
                <c:pt idx="0">
                  <c:v>הלוואות</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'כמה אני שווה'!$C$2:$F$2</c15:sqref>
                  </c15:fullRef>
                </c:ext>
              </c:extLst>
              <c:f>('כמה אני שווה'!$C$2,'כמה אני שווה'!$F$2)</c:f>
              <c:strCache>
                <c:ptCount val="2"/>
                <c:pt idx="0">
                  <c:v>שווי בתחילת שנה</c:v>
                </c:pt>
                <c:pt idx="1">
                  <c:v>שווי בסוף שנה</c:v>
                </c:pt>
              </c:strCache>
            </c:strRef>
          </c:cat>
          <c:val>
            <c:numRef>
              <c:extLst>
                <c:ext xmlns:c15="http://schemas.microsoft.com/office/drawing/2012/chart" uri="{02D57815-91ED-43cb-92C2-25804820EDAC}">
                  <c15:fullRef>
                    <c15:sqref>'כמה אני שווה'!$C$3:$F$3</c15:sqref>
                  </c15:fullRef>
                </c:ext>
              </c:extLst>
              <c:f>('כמה אני שווה'!$C$3,'כמה אני שווה'!$F$3)</c:f>
              <c:numCache>
                <c:formatCode>"₪"#,##0_);[Red]\("₪"#,##0\)</c:formatCode>
                <c:ptCount val="2"/>
                <c:pt idx="0">
                  <c:v>0</c:v>
                </c:pt>
                <c:pt idx="1">
                  <c:v>0</c:v>
                </c:pt>
              </c:numCache>
            </c:numRef>
          </c:val>
          <c:extLst>
            <c:ext xmlns:c16="http://schemas.microsoft.com/office/drawing/2014/chart" uri="{C3380CC4-5D6E-409C-BE32-E72D297353CC}">
              <c16:uniqueId val="{00000000-EC97-4D02-9873-11E669AC76D0}"/>
            </c:ext>
          </c:extLst>
        </c:ser>
        <c:ser>
          <c:idx val="1"/>
          <c:order val="1"/>
          <c:tx>
            <c:strRef>
              <c:f>'כמה אני שווה'!$B$4</c:f>
              <c:strCache>
                <c:ptCount val="1"/>
                <c:pt idx="0">
                  <c:v>חסכונות</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'כמה אני שווה'!$C$2:$F$2</c15:sqref>
                  </c15:fullRef>
                </c:ext>
              </c:extLst>
              <c:f>('כמה אני שווה'!$C$2,'כמה אני שווה'!$F$2)</c:f>
              <c:strCache>
                <c:ptCount val="2"/>
                <c:pt idx="0">
                  <c:v>שווי בתחילת שנה</c:v>
                </c:pt>
                <c:pt idx="1">
                  <c:v>שווי בסוף שנה</c:v>
                </c:pt>
              </c:strCache>
            </c:strRef>
          </c:cat>
          <c:val>
            <c:numRef>
              <c:extLst>
                <c:ext xmlns:c15="http://schemas.microsoft.com/office/drawing/2012/chart" uri="{02D57815-91ED-43cb-92C2-25804820EDAC}">
                  <c15:fullRef>
                    <c15:sqref>'כמה אני שווה'!$C$4:$F$4</c15:sqref>
                  </c15:fullRef>
                </c:ext>
              </c:extLst>
              <c:f>('כמה אני שווה'!$C$4,'כמה אני שווה'!$F$4)</c:f>
              <c:numCache>
                <c:formatCode>"₪"\ #,##0</c:formatCode>
                <c:ptCount val="2"/>
                <c:pt idx="0">
                  <c:v>0</c:v>
                </c:pt>
                <c:pt idx="1" formatCode="&quot;₪&quot;#,##0_);[Red]\(&quot;₪&quot;#,##0\)">
                  <c:v>0</c:v>
                </c:pt>
              </c:numCache>
            </c:numRef>
          </c:val>
          <c:extLst>
            <c:ext xmlns:c16="http://schemas.microsoft.com/office/drawing/2014/chart" uri="{C3380CC4-5D6E-409C-BE32-E72D297353CC}">
              <c16:uniqueId val="{00000001-EC97-4D02-9873-11E669AC76D0}"/>
            </c:ext>
          </c:extLst>
        </c:ser>
        <c:ser>
          <c:idx val="2"/>
          <c:order val="2"/>
          <c:tx>
            <c:strRef>
              <c:f>'כמה אני שווה'!$B$5</c:f>
              <c:strCache>
                <c:ptCount val="1"/>
                <c:pt idx="0">
                  <c:v>קרן חירום</c:v>
                </c:pt>
              </c:strCache>
            </c:strRef>
          </c:tx>
          <c:spPr>
            <a:solidFill>
              <a:schemeClr val="accent3">
                <a:alpha val="85000"/>
              </a:schemeClr>
            </a:solidFill>
            <a:ln w="9525" cap="flat" cmpd="sng" algn="ctr">
              <a:solidFill>
                <a:schemeClr val="lt1">
                  <a:alpha val="50000"/>
                </a:schemeClr>
              </a:solidFill>
              <a:round/>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'כמה אני שווה'!$C$2:$F$2</c15:sqref>
                  </c15:fullRef>
                </c:ext>
              </c:extLst>
              <c:f>('כמה אני שווה'!$C$2,'כמה אני שווה'!$F$2)</c:f>
              <c:strCache>
                <c:ptCount val="2"/>
                <c:pt idx="0">
                  <c:v>שווי בתחילת שנה</c:v>
                </c:pt>
                <c:pt idx="1">
                  <c:v>שווי בסוף שנה</c:v>
                </c:pt>
              </c:strCache>
            </c:strRef>
          </c:cat>
          <c:val>
            <c:numRef>
              <c:extLst>
                <c:ext xmlns:c15="http://schemas.microsoft.com/office/drawing/2012/chart" uri="{02D57815-91ED-43cb-92C2-25804820EDAC}">
                  <c15:fullRef>
                    <c15:sqref>'כמה אני שווה'!$C$5:$F$5</c15:sqref>
                  </c15:fullRef>
                </c:ext>
              </c:extLst>
              <c:f>('כמה אני שווה'!$C$5,'כמה אני שווה'!$F$5)</c:f>
              <c:numCache>
                <c:formatCode>"₪"\ #,##0</c:formatCode>
                <c:ptCount val="2"/>
                <c:pt idx="0">
                  <c:v>0</c:v>
                </c:pt>
                <c:pt idx="1" formatCode="&quot;₪&quot;#,##0_);[Red]\(&quot;₪&quot;#,##0\)">
                  <c:v>0</c:v>
                </c:pt>
              </c:numCache>
            </c:numRef>
          </c:val>
          <c:extLst>
            <c:ext xmlns:c16="http://schemas.microsoft.com/office/drawing/2014/chart" uri="{C3380CC4-5D6E-409C-BE32-E72D297353CC}">
              <c16:uniqueId val="{00000002-EC97-4D02-9873-11E669AC76D0}"/>
            </c:ext>
          </c:extLst>
        </c:ser>
        <c:dLbls>
          <c:dLblPos val="inEnd"/>
          <c:showLegendKey val="0"/>
          <c:showVal val="1"/>
          <c:showCatName val="0"/>
          <c:showSerName val="0"/>
          <c:showPercent val="0"/>
          <c:showBubbleSize val="0"/>
        </c:dLbls>
        <c:gapWidth val="65"/>
        <c:axId val="593311256"/>
        <c:axId val="593308960"/>
      </c:barChart>
      <c:catAx>
        <c:axId val="593311256"/>
        <c:scaling>
          <c:orientation val="maxMin"/>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ysClr val="windowText" lastClr="000000"/>
                </a:solidFill>
                <a:latin typeface="+mn-lt"/>
                <a:ea typeface="+mn-ea"/>
                <a:cs typeface="+mn-cs"/>
              </a:defRPr>
            </a:pPr>
            <a:endParaRPr lang="he-IL"/>
          </a:p>
        </c:txPr>
        <c:crossAx val="593308960"/>
        <c:crosses val="autoZero"/>
        <c:auto val="1"/>
        <c:lblAlgn val="ctr"/>
        <c:lblOffset val="100"/>
        <c:noMultiLvlLbl val="0"/>
      </c:catAx>
      <c:valAx>
        <c:axId val="593308960"/>
        <c:scaling>
          <c:orientation val="minMax"/>
        </c:scaling>
        <c:delete val="1"/>
        <c:axPos val="r"/>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quot;₪&quot;#,##0_);[Red]\(&quot;₪&quot;#,##0\)" sourceLinked="1"/>
        <c:majorTickMark val="none"/>
        <c:minorTickMark val="none"/>
        <c:tickLblPos val="nextTo"/>
        <c:crossAx val="593311256"/>
        <c:crosses val="autoZero"/>
        <c:crossBetween val="between"/>
      </c:valAx>
      <c:spPr>
        <a:noFill/>
        <a:ln>
          <a:noFill/>
        </a:ln>
        <a:effectLst/>
      </c:spPr>
    </c:plotArea>
    <c:legend>
      <c:legendPos val="b"/>
      <c:layout>
        <c:manualLayout>
          <c:xMode val="edge"/>
          <c:yMode val="edge"/>
          <c:x val="2.123665791776028E-2"/>
          <c:y val="4.6874453193350839E-2"/>
          <c:w val="0.32778515469153024"/>
          <c:h val="8.0645725735895929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e-I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ysClr val="windowText" lastClr="000000"/>
      </a:solidFill>
      <a:round/>
    </a:ln>
    <a:effectLst/>
  </c:spPr>
  <c:txPr>
    <a:bodyPr/>
    <a:lstStyle/>
    <a:p>
      <a:pPr>
        <a:defRPr/>
      </a:pPr>
      <a:endParaRPr lang="he-I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779-45FB-8F62-86468C6DEF1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779-45FB-8F62-86468C6DEF1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779-45FB-8F62-86468C6DEF1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779-45FB-8F62-86468C6DEF1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779-45FB-8F62-86468C6DEF1D}"/>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8779-45FB-8F62-86468C6DEF1D}"/>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8779-45FB-8F62-86468C6DEF1D}"/>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8779-45FB-8F62-86468C6DEF1D}"/>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8779-45FB-8F62-86468C6DEF1D}"/>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779-45FB-8F62-86468C6DEF1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'01.21'!$V$17:$V$25</c:f>
              <c:numCache>
                <c:formatCode>"₪"\ #,##0</c:formatCode>
                <c:ptCount val="9"/>
                <c:pt idx="0">
                  <c:v>2000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8779-45FB-8F62-86468C6DEF1D}"/>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'02.21'!$T$17:$T$25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'02.21'!$U$17:$U$25</c:f>
            </c:numRef>
          </c:val>
          <c:extLst>
            <c:ext xmlns:c16="http://schemas.microsoft.com/office/drawing/2014/chart" uri="{C3380CC4-5D6E-409C-BE32-E72D297353CC}">
              <c16:uniqueId val="{00000012-17A1-41C2-8C8C-3CD25D4A1A8A}"/>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11-47DE-B307-4D62E216BBF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11-47DE-B307-4D62E216BBF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11-47DE-B307-4D62E216BBF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311-47DE-B307-4D62E216BBF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311-47DE-B307-4D62E216BBF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E311-47DE-B307-4D62E216BBF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E311-47DE-B307-4D62E216BBFC}"/>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E311-47DE-B307-4D62E216BBFC}"/>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E311-47DE-B307-4D62E216BBFC}"/>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311-47DE-B307-4D62E216BB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'02.21'!$T$17:$T$25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'02.21'!$V$17:$V$25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3-83A5-4FE7-8262-736E52C66DC5}"/>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4E4-494D-8160-901573E1A52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4E4-494D-8160-901573E1A52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4E4-494D-8160-901573E1A52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94E4-494D-8160-901573E1A52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94E4-494D-8160-901573E1A52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94E4-494D-8160-901573E1A52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94E4-494D-8160-901573E1A52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94E4-494D-8160-901573E1A52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94E4-494D-8160-901573E1A522}"/>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4E4-494D-8160-901573E1A52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'03.21'!$V$17:$V$25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94E4-494D-8160-901573E1A522}"/>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F33-40A1-960B-928B1988054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F33-40A1-960B-928B1988054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F33-40A1-960B-928B1988054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F33-40A1-960B-928B1988054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F33-40A1-960B-928B1988054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F33-40A1-960B-928B1988054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F33-40A1-960B-928B1988054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F33-40A1-960B-928B1988054B}"/>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F33-40A1-960B-928B1988054B}"/>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F33-40A1-960B-928B198805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'04.21'!$V$17:$V$25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0F33-40A1-960B-928B1988054B}"/>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702-44F6-857C-4799C70B241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702-44F6-857C-4799C70B241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702-44F6-857C-4799C70B241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702-44F6-857C-4799C70B241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702-44F6-857C-4799C70B241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702-44F6-857C-4799C70B241E}"/>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702-44F6-857C-4799C70B241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702-44F6-857C-4799C70B241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702-44F6-857C-4799C70B241E}"/>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702-44F6-857C-4799C70B24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'05.21'!$V$17:$V$25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3702-44F6-857C-4799C70B241E}"/>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8DE-482D-B175-F8F8B5AEFCD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8DE-482D-B175-F8F8B5AEFCD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8DE-482D-B175-F8F8B5AEFCD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8DE-482D-B175-F8F8B5AEFCD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8DE-482D-B175-F8F8B5AEFCD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8DE-482D-B175-F8F8B5AEFCD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8DE-482D-B175-F8F8B5AEFCD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8DE-482D-B175-F8F8B5AEFCD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8DE-482D-B175-F8F8B5AEFCD2}"/>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8DE-482D-B175-F8F8B5AEFCD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'06.21'!$V$17:$V$25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48DE-482D-B175-F8F8B5AEFCD2}"/>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81A-4CF0-BD27-7EA9B91788F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81A-4CF0-BD27-7EA9B91788F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81A-4CF0-BD27-7EA9B91788F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981A-4CF0-BD27-7EA9B91788F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981A-4CF0-BD27-7EA9B91788F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981A-4CF0-BD27-7EA9B91788F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981A-4CF0-BD27-7EA9B91788FC}"/>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981A-4CF0-BD27-7EA9B91788FC}"/>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981A-4CF0-BD27-7EA9B91788FC}"/>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81A-4CF0-BD27-7EA9B91788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'07.21'!$V$17:$V$25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981A-4CF0-BD27-7EA9B91788FC}"/>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98448259660765E-3"/>
          <c:y val="4.8611223634885396E-2"/>
          <c:w val="0.99583333333333335"/>
          <c:h val="0.9490740740740740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6A30-4355-9F01-5108371FE8D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A30-4355-9F01-5108371FE8D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A30-4355-9F01-5108371FE8D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A30-4355-9F01-5108371FE8D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6A30-4355-9F01-5108371FE8D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6A30-4355-9F01-5108371FE8D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6A30-4355-9F01-5108371FE8D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6A30-4355-9F01-5108371FE8DB}"/>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6A30-4355-9F01-5108371FE8DB}"/>
              </c:ext>
            </c:extLst>
          </c:dPt>
          <c:dLbls>
            <c:dLbl>
              <c:idx val="5"/>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A30-4355-9F01-5108371FE8D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e-I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תכנון!$Q$17:$Q$25</c:f>
              <c:strCache>
                <c:ptCount val="9"/>
                <c:pt idx="0">
                  <c:v>דיור</c:v>
                </c:pt>
                <c:pt idx="1">
                  <c:v>תקשורת</c:v>
                </c:pt>
                <c:pt idx="2">
                  <c:v>ילדים וחינוך</c:v>
                </c:pt>
                <c:pt idx="3">
                  <c:v>רכב ותחבורה</c:v>
                </c:pt>
                <c:pt idx="4">
                  <c:v>בריאות וטיפוח</c:v>
                </c:pt>
                <c:pt idx="5">
                  <c:v>כספים ופיננסים</c:v>
                </c:pt>
                <c:pt idx="6">
                  <c:v>קניות שוטפות</c:v>
                </c:pt>
                <c:pt idx="7">
                  <c:v>בילויים</c:v>
                </c:pt>
                <c:pt idx="8">
                  <c:v>שונות</c:v>
                </c:pt>
              </c:strCache>
            </c:strRef>
          </c:cat>
          <c:val>
            <c:numRef>
              <c:f>'08.21'!$V$17:$V$25</c:f>
              <c:numCache>
                <c:formatCode>"₪"\ #,##0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6A30-4355-9F01-5108371FE8DB}"/>
            </c:ext>
          </c:extLst>
        </c:ser>
        <c:dLbls>
          <c:showLegendKey val="0"/>
          <c:showVal val="0"/>
          <c:showCatName val="0"/>
          <c:showSerName val="0"/>
          <c:showPercent val="0"/>
          <c:showBubbleSize val="0"/>
          <c:showLeaderLines val="1"/>
        </c:dLbls>
      </c:pie3DChart>
      <c:spPr>
        <a:solidFill>
          <a:schemeClr val="accent2">
            <a:lumMod val="7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75000"/>
      </a:schemeClr>
    </a:solidFill>
    <a:ln w="9525" cap="flat" cmpd="sng" algn="ctr">
      <a:solidFill>
        <a:schemeClr val="accent1"/>
      </a:solidFill>
      <a:round/>
    </a:ln>
    <a:effectLst/>
  </c:spPr>
  <c:txPr>
    <a:bodyPr/>
    <a:lstStyle/>
    <a:p>
      <a:pPr>
        <a:defRPr/>
      </a:pPr>
      <a:endParaRPr lang="he-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https://www.facebook.com/Shvilim.lePlus/?modal=admin_todo_tour" TargetMode="External"/><Relationship Id="rId7" Type="http://schemas.openxmlformats.org/officeDocument/2006/relationships/image" Target="../media/image4.png"/><Relationship Id="rId2" Type="http://schemas.openxmlformats.org/officeDocument/2006/relationships/hyperlink" Target="mailto:shevilim.plus@gmail.com" TargetMode="External"/><Relationship Id="rId1" Type="http://schemas.openxmlformats.org/officeDocument/2006/relationships/image" Target="../media/image1.jpeg"/><Relationship Id="rId6" Type="http://schemas.openxmlformats.org/officeDocument/2006/relationships/image" Target="../media/image3.png"/><Relationship Id="rId5" Type="http://schemas.openxmlformats.org/officeDocument/2006/relationships/hyperlink" Target="https://is.gd/3IuuKF" TargetMode="External"/><Relationship Id="rId4" Type="http://schemas.openxmlformats.org/officeDocument/2006/relationships/image" Target="../media/image2.png"/><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9.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10.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1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11.xml"/><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1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12.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1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13.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1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14.xml"/><Relationship Id="rId6" Type="http://schemas.openxmlformats.org/officeDocument/2006/relationships/image" Target="../media/image6.png"/><Relationship Id="rId11" Type="http://schemas.openxmlformats.org/officeDocument/2006/relationships/image" Target="../media/image5.jp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16.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1.jpeg"/><Relationship Id="rId7"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chart" Target="../charts/chart15.xml"/><Relationship Id="rId6" Type="http://schemas.openxmlformats.org/officeDocument/2006/relationships/hyperlink" Target="mailto:shevilim.plus@gmail.com" TargetMode="External"/><Relationship Id="rId11" Type="http://schemas.openxmlformats.org/officeDocument/2006/relationships/image" Target="../media/image2.png"/><Relationship Id="rId5" Type="http://schemas.openxmlformats.org/officeDocument/2006/relationships/image" Target="../media/image3.png"/><Relationship Id="rId10" Type="http://schemas.openxmlformats.org/officeDocument/2006/relationships/hyperlink" Target="https://www.facebook.com/Shvilim.lePlus/?modal=admin_todo_tour" TargetMode="External"/><Relationship Id="rId4" Type="http://schemas.openxmlformats.org/officeDocument/2006/relationships/hyperlink" Target="https://is.gd/3IuuKF" TargetMode="External"/><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image" Target="../media/image6.png"/><Relationship Id="rId11" Type="http://schemas.openxmlformats.org/officeDocument/2006/relationships/image" Target="../media/image8.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2.xml"/><Relationship Id="rId6" Type="http://schemas.openxmlformats.org/officeDocument/2006/relationships/image" Target="../media/image6.png"/><Relationship Id="rId11" Type="http://schemas.openxmlformats.org/officeDocument/2006/relationships/image" Target="../media/image9.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3.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4.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5.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6.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7.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is.gd/3IuuKF" TargetMode="External"/><Relationship Id="rId7" Type="http://schemas.microsoft.com/office/2007/relationships/hdphoto" Target="../media/hdphoto2.wdp"/><Relationship Id="rId2" Type="http://schemas.openxmlformats.org/officeDocument/2006/relationships/image" Target="../media/image1.jpeg"/><Relationship Id="rId1" Type="http://schemas.openxmlformats.org/officeDocument/2006/relationships/chart" Target="../charts/chart8.xml"/><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hyperlink" Target="mailto:shevilim.plus@gmail.com" TargetMode="External"/><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https://www.facebook.com/Shvilim.lePlus/?modal=admin_todo_tour" TargetMode="External"/></Relationships>
</file>

<file path=xl/drawings/drawing1.xml><?xml version="1.0" encoding="utf-8"?>
<xdr:wsDr xmlns:xdr="http://schemas.openxmlformats.org/drawingml/2006/spreadsheetDrawing" xmlns:a="http://schemas.openxmlformats.org/drawingml/2006/main">
  <xdr:twoCellAnchor editAs="oneCell">
    <xdr:from>
      <xdr:col>14</xdr:col>
      <xdr:colOff>47625</xdr:colOff>
      <xdr:row>1</xdr:row>
      <xdr:rowOff>28575</xdr:rowOff>
    </xdr:from>
    <xdr:to>
      <xdr:col>19</xdr:col>
      <xdr:colOff>498741</xdr:colOff>
      <xdr:row>6</xdr:row>
      <xdr:rowOff>142875</xdr:rowOff>
    </xdr:to>
    <xdr:pic>
      <xdr:nvPicPr>
        <xdr:cNvPr id="3" name="תמונה 2">
          <a:extLst>
            <a:ext uri="{FF2B5EF4-FFF2-40B4-BE49-F238E27FC236}">
              <a16:creationId xmlns:a16="http://schemas.microsoft.com/office/drawing/2014/main" id="{FBD2F09F-F1A7-4227-A6D2-151368CA39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710" b="14123"/>
        <a:stretch/>
      </xdr:blipFill>
      <xdr:spPr>
        <a:xfrm>
          <a:off x="11222618259" y="228600"/>
          <a:ext cx="3880116" cy="1266825"/>
        </a:xfrm>
        <a:prstGeom prst="rect">
          <a:avLst/>
        </a:prstGeom>
      </xdr:spPr>
    </xdr:pic>
    <xdr:clientData/>
  </xdr:twoCellAnchor>
  <xdr:twoCellAnchor>
    <xdr:from>
      <xdr:col>14</xdr:col>
      <xdr:colOff>47625</xdr:colOff>
      <xdr:row>15</xdr:row>
      <xdr:rowOff>114299</xdr:rowOff>
    </xdr:from>
    <xdr:to>
      <xdr:col>19</xdr:col>
      <xdr:colOff>503767</xdr:colOff>
      <xdr:row>19</xdr:row>
      <xdr:rowOff>114299</xdr:rowOff>
    </xdr:to>
    <xdr:sp macro="" textlink="">
      <xdr:nvSpPr>
        <xdr:cNvPr id="7" name="מלבן 6">
          <a:hlinkClick xmlns:r="http://schemas.openxmlformats.org/officeDocument/2006/relationships" r:id="rId2"/>
          <a:extLst>
            <a:ext uri="{FF2B5EF4-FFF2-40B4-BE49-F238E27FC236}">
              <a16:creationId xmlns:a16="http://schemas.microsoft.com/office/drawing/2014/main" id="{4DE1D5A6-62BC-4E46-817B-1ADD09DB5825}"/>
            </a:ext>
          </a:extLst>
        </xdr:cNvPr>
        <xdr:cNvSpPr/>
      </xdr:nvSpPr>
      <xdr:spPr>
        <a:xfrm>
          <a:off x="11222613233" y="2895599"/>
          <a:ext cx="3885142" cy="7143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2000" b="1" i="0" u="sng">
              <a:solidFill>
                <a:schemeClr val="accent5">
                  <a:lumMod val="50000"/>
                </a:schemeClr>
              </a:solidFill>
              <a:effectLst/>
              <a:latin typeface="+mn-lt"/>
              <a:ea typeface="+mn-ea"/>
              <a:cs typeface="+mn-cs"/>
            </a:rPr>
            <a:t>shevilim.plus@gmail.com</a:t>
          </a:r>
          <a:br>
            <a:rPr lang="en-US" sz="2000" b="1" i="0">
              <a:solidFill>
                <a:schemeClr val="dk1"/>
              </a:solidFill>
              <a:effectLst/>
              <a:latin typeface="+mn-lt"/>
              <a:ea typeface="+mn-ea"/>
              <a:cs typeface="+mn-cs"/>
            </a:rPr>
          </a:br>
          <a:r>
            <a:rPr lang="he-IL" sz="2000" b="1">
              <a:solidFill>
                <a:schemeClr val="dk1"/>
              </a:solidFill>
              <a:effectLst/>
              <a:latin typeface="+mn-lt"/>
              <a:ea typeface="+mn-ea"/>
              <a:cs typeface="+mn-cs"/>
            </a:rPr>
            <a:t>052-3115208</a:t>
          </a:r>
          <a:endParaRPr lang="he-IL" sz="2000" b="1">
            <a:effectLst/>
          </a:endParaRPr>
        </a:p>
      </xdr:txBody>
    </xdr:sp>
    <xdr:clientData/>
  </xdr:twoCellAnchor>
  <xdr:twoCellAnchor>
    <xdr:from>
      <xdr:col>14</xdr:col>
      <xdr:colOff>40215</xdr:colOff>
      <xdr:row>9</xdr:row>
      <xdr:rowOff>1</xdr:rowOff>
    </xdr:from>
    <xdr:to>
      <xdr:col>19</xdr:col>
      <xdr:colOff>493184</xdr:colOff>
      <xdr:row>15</xdr:row>
      <xdr:rowOff>142875</xdr:rowOff>
    </xdr:to>
    <xdr:grpSp>
      <xdr:nvGrpSpPr>
        <xdr:cNvPr id="9" name="קבוצה 8">
          <a:extLst>
            <a:ext uri="{FF2B5EF4-FFF2-40B4-BE49-F238E27FC236}">
              <a16:creationId xmlns:a16="http://schemas.microsoft.com/office/drawing/2014/main" id="{0B9F65DA-5A6D-45B5-B5FB-1625B5143905}"/>
            </a:ext>
          </a:extLst>
        </xdr:cNvPr>
        <xdr:cNvGrpSpPr/>
      </xdr:nvGrpSpPr>
      <xdr:grpSpPr>
        <a:xfrm>
          <a:off x="11222623816" y="1866901"/>
          <a:ext cx="3881969" cy="1257299"/>
          <a:chOff x="11221290316" y="2047876"/>
          <a:chExt cx="3881969" cy="1174749"/>
        </a:xfrm>
      </xdr:grpSpPr>
      <xdr:sp macro="" textlink="">
        <xdr:nvSpPr>
          <xdr:cNvPr id="2" name="מלבן 1">
            <a:extLst>
              <a:ext uri="{FF2B5EF4-FFF2-40B4-BE49-F238E27FC236}">
                <a16:creationId xmlns:a16="http://schemas.microsoft.com/office/drawing/2014/main" id="{DAAE05BF-6457-455C-A002-3C2BE9E4375D}"/>
              </a:ext>
            </a:extLst>
          </xdr:cNvPr>
          <xdr:cNvSpPr/>
        </xdr:nvSpPr>
        <xdr:spPr>
          <a:xfrm>
            <a:off x="11221290316" y="2047876"/>
            <a:ext cx="3881969" cy="117474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4" name="תמונה 3">
            <a:hlinkClick xmlns:r="http://schemas.openxmlformats.org/officeDocument/2006/relationships" r:id="rId3"/>
            <a:extLst>
              <a:ext uri="{FF2B5EF4-FFF2-40B4-BE49-F238E27FC236}">
                <a16:creationId xmlns:a16="http://schemas.microsoft.com/office/drawing/2014/main" id="{8921980C-0D1D-4E16-A7F1-F7C07CB50C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21440600" y="2149471"/>
            <a:ext cx="402174" cy="412753"/>
          </a:xfrm>
          <a:prstGeom prst="rect">
            <a:avLst/>
          </a:prstGeom>
        </xdr:spPr>
      </xdr:pic>
      <xdr:pic>
        <xdr:nvPicPr>
          <xdr:cNvPr id="5" name="תמונה 4">
            <a:hlinkClick xmlns:r="http://schemas.openxmlformats.org/officeDocument/2006/relationships" r:id="rId5"/>
            <a:extLst>
              <a:ext uri="{FF2B5EF4-FFF2-40B4-BE49-F238E27FC236}">
                <a16:creationId xmlns:a16="http://schemas.microsoft.com/office/drawing/2014/main" id="{A30D05FC-5560-451E-9303-B1096F9BE4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21353824" y="2639477"/>
            <a:ext cx="504829" cy="501653"/>
          </a:xfrm>
          <a:prstGeom prst="rect">
            <a:avLst/>
          </a:prstGeom>
        </xdr:spPr>
      </xdr:pic>
      <xdr:sp macro="" textlink="">
        <xdr:nvSpPr>
          <xdr:cNvPr id="6" name="מלבן 5">
            <a:extLst>
              <a:ext uri="{FF2B5EF4-FFF2-40B4-BE49-F238E27FC236}">
                <a16:creationId xmlns:a16="http://schemas.microsoft.com/office/drawing/2014/main" id="{9BC5C62A-5F81-4833-A09A-937DB9188A5D}"/>
              </a:ext>
            </a:extLst>
          </xdr:cNvPr>
          <xdr:cNvSpPr/>
        </xdr:nvSpPr>
        <xdr:spPr>
          <a:xfrm>
            <a:off x="11223294800" y="2079625"/>
            <a:ext cx="1847850" cy="110595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algn="ctr" rtl="1" eaLnBrk="1" fontAlgn="auto" latinLnBrk="0" hangingPunct="1"/>
            <a:r>
              <a:rPr lang="he-IL" sz="2200" b="1">
                <a:solidFill>
                  <a:schemeClr val="dk1"/>
                </a:solidFill>
                <a:effectLst/>
                <a:latin typeface="+mn-lt"/>
                <a:ea typeface="+mn-ea"/>
                <a:cs typeface="+mn-cs"/>
              </a:rPr>
              <a:t>לשאלות,</a:t>
            </a:r>
            <a:r>
              <a:rPr lang="he-IL" sz="2200" b="1" baseline="0">
                <a:solidFill>
                  <a:schemeClr val="dk1"/>
                </a:solidFill>
                <a:effectLst/>
                <a:latin typeface="+mn-lt"/>
                <a:ea typeface="+mn-ea"/>
                <a:cs typeface="+mn-cs"/>
              </a:rPr>
              <a:t> הערות והארות:</a:t>
            </a:r>
            <a:endParaRPr lang="he-IL" sz="2200">
              <a:effectLst/>
            </a:endParaRPr>
          </a:p>
        </xdr:txBody>
      </xdr:sp>
      <xdr:pic>
        <xdr:nvPicPr>
          <xdr:cNvPr id="8" name="תמונה 7">
            <a:extLst>
              <a:ext uri="{FF2B5EF4-FFF2-40B4-BE49-F238E27FC236}">
                <a16:creationId xmlns:a16="http://schemas.microsoft.com/office/drawing/2014/main" id="{84D0A021-4E36-4C11-AD49-5F6CCE26D5C9}"/>
              </a:ext>
            </a:extLst>
          </xdr:cNvPr>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22277745" y="2059518"/>
            <a:ext cx="894078" cy="1156584"/>
          </a:xfrm>
          <a:prstGeom prst="rect">
            <a:avLst/>
          </a:prstGeom>
        </xdr:spPr>
      </xdr:pic>
    </xdr:grpSp>
    <xdr:clientData/>
  </xdr:twoCellAnchor>
  <xdr:twoCellAnchor editAs="oneCell">
    <xdr:from>
      <xdr:col>14</xdr:col>
      <xdr:colOff>0</xdr:colOff>
      <xdr:row>21</xdr:row>
      <xdr:rowOff>0</xdr:rowOff>
    </xdr:from>
    <xdr:to>
      <xdr:col>19</xdr:col>
      <xdr:colOff>546302</xdr:colOff>
      <xdr:row>32</xdr:row>
      <xdr:rowOff>9525</xdr:rowOff>
    </xdr:to>
    <xdr:pic>
      <xdr:nvPicPr>
        <xdr:cNvPr id="10" name="תמונה 9">
          <a:extLst>
            <a:ext uri="{FF2B5EF4-FFF2-40B4-BE49-F238E27FC236}">
              <a16:creationId xmlns:a16="http://schemas.microsoft.com/office/drawing/2014/main" id="{9C2D428D-8197-46A1-BAC7-4BF2084D81A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222570698" y="4010025"/>
          <a:ext cx="3975302" cy="220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C52390EB-C63C-4AD7-8AFB-43374A523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B89FA84F-CAC6-4158-A8E7-77F172EDA7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BC8D641F-E57F-457B-9590-87868DC2B9FA}"/>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D1917DFC-01FB-4317-A71C-74351A9CE9FF}"/>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0978D96A-8EF2-4461-991D-197EF0CA1F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5F20253D-287D-43B9-8EF2-BA1DE46D6171}"/>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6C89078E-C67C-462E-B86D-2871F46656D1}"/>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A56DC4A4-4386-4F04-A3F8-E2CFBDF44AB0}"/>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D53CB55C-7470-4297-A206-F94927767F19}"/>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970E6DCA-6F82-4479-8D83-F3CA2C618F73}"/>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9D727D4B-F2D1-4209-AA72-63E6CFD25925}"/>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AC46EB99-14DD-4693-8064-7B091F5367A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352425</xdr:colOff>
      <xdr:row>36</xdr:row>
      <xdr:rowOff>123825</xdr:rowOff>
    </xdr:from>
    <xdr:to>
      <xdr:col>10</xdr:col>
      <xdr:colOff>285750</xdr:colOff>
      <xdr:row>43</xdr:row>
      <xdr:rowOff>151960</xdr:rowOff>
    </xdr:to>
    <xdr:pic>
      <xdr:nvPicPr>
        <xdr:cNvPr id="14" name="תמונה 13">
          <a:extLst>
            <a:ext uri="{FF2B5EF4-FFF2-40B4-BE49-F238E27FC236}">
              <a16:creationId xmlns:a16="http://schemas.microsoft.com/office/drawing/2014/main" id="{12641EF9-E746-4969-91BB-E2FDD50C9A7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165125" y="5953125"/>
          <a:ext cx="2590800" cy="1161610"/>
        </a:xfrm>
        <a:prstGeom prst="rect">
          <a:avLst/>
        </a:prstGeom>
        <a:ln>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096E69C2-0AB9-4D14-B2B1-38C07E93C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609600</xdr:colOff>
      <xdr:row>45</xdr:row>
      <xdr:rowOff>3525</xdr:rowOff>
    </xdr:from>
    <xdr:to>
      <xdr:col>16</xdr:col>
      <xdr:colOff>147819</xdr:colOff>
      <xdr:row>52</xdr:row>
      <xdr:rowOff>47625</xdr:rowOff>
    </xdr:to>
    <xdr:pic>
      <xdr:nvPicPr>
        <xdr:cNvPr id="3" name="תמונה 2">
          <a:extLst>
            <a:ext uri="{FF2B5EF4-FFF2-40B4-BE49-F238E27FC236}">
              <a16:creationId xmlns:a16="http://schemas.microsoft.com/office/drawing/2014/main" id="{8DF44904-926E-4EFD-AB73-C8C82432ED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3919719" cy="1177575"/>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22FA0B8C-1F5C-4532-8ECE-D255754901C1}"/>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5F2B3B77-3CCC-439A-A46D-9FA2F92DF7BB}"/>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6ABCC3CF-AF0C-4C95-A530-2CECB3F3E8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DDD0A0B1-2CE3-44EA-9169-87735AC390B3}"/>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CBF0C5D3-16DF-418F-9CEC-38D26C5F424F}"/>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9D440F32-44A4-482F-8A7D-F47A78E3DD26}"/>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3EB28FC5-7A35-4344-8D29-E40A48812BF9}"/>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2035C807-8AF8-41D5-A147-D880E97C7388}"/>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C9CDBB0B-4557-4D2E-8A95-221D063FEC2A}"/>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2266937B-7823-4603-A1AC-5A809D5FA0E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428625</xdr:colOff>
      <xdr:row>37</xdr:row>
      <xdr:rowOff>19050</xdr:rowOff>
    </xdr:from>
    <xdr:to>
      <xdr:col>10</xdr:col>
      <xdr:colOff>361950</xdr:colOff>
      <xdr:row>44</xdr:row>
      <xdr:rowOff>47185</xdr:rowOff>
    </xdr:to>
    <xdr:pic>
      <xdr:nvPicPr>
        <xdr:cNvPr id="14" name="תמונה 13">
          <a:extLst>
            <a:ext uri="{FF2B5EF4-FFF2-40B4-BE49-F238E27FC236}">
              <a16:creationId xmlns:a16="http://schemas.microsoft.com/office/drawing/2014/main" id="{39EFD781-7B2C-4828-9183-FDB6E925B6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088925" y="6010275"/>
          <a:ext cx="2590800" cy="1161610"/>
        </a:xfrm>
        <a:prstGeom prst="rect">
          <a:avLst/>
        </a:prstGeom>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D8BDCE51-F7DB-4378-B190-5E2DF901C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52</xdr:row>
      <xdr:rowOff>104775</xdr:rowOff>
    </xdr:to>
    <xdr:pic>
      <xdr:nvPicPr>
        <xdr:cNvPr id="3" name="תמונה 2">
          <a:extLst>
            <a:ext uri="{FF2B5EF4-FFF2-40B4-BE49-F238E27FC236}">
              <a16:creationId xmlns:a16="http://schemas.microsoft.com/office/drawing/2014/main" id="{00702BD3-4B21-4585-93B9-89D6E273A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234725"/>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D2400800-4425-4B20-9E0E-D0EFD859F7B5}"/>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E65F321E-AF0A-406A-AE49-B8F9C4B20EE3}"/>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123A435A-705C-4D49-A861-C6E5F0E555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15E1EBFC-864D-4E40-911F-8301A69B5671}"/>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D2410C0B-FCC6-400B-9EC7-166C85FF7400}"/>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EE6F389B-C289-4050-B392-22F5D6D6A247}"/>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4E8BA440-D1DF-4E79-B3B3-A37E6298FE60}"/>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DD3C78E6-2A99-44B6-999E-092D5B10536A}"/>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046B26CF-6782-4676-B839-2BD8BFAB7207}"/>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5E83865C-B6EB-4F23-BDBD-73F6E94F962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257175</xdr:colOff>
      <xdr:row>36</xdr:row>
      <xdr:rowOff>104775</xdr:rowOff>
    </xdr:from>
    <xdr:to>
      <xdr:col>10</xdr:col>
      <xdr:colOff>333375</xdr:colOff>
      <xdr:row>43</xdr:row>
      <xdr:rowOff>132910</xdr:rowOff>
    </xdr:to>
    <xdr:pic>
      <xdr:nvPicPr>
        <xdr:cNvPr id="14" name="תמונה 13">
          <a:extLst>
            <a:ext uri="{FF2B5EF4-FFF2-40B4-BE49-F238E27FC236}">
              <a16:creationId xmlns:a16="http://schemas.microsoft.com/office/drawing/2014/main" id="{051CDD4B-5C86-4ABF-A8B8-B9A796EFBDE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117500" y="5934075"/>
          <a:ext cx="2733675" cy="1161610"/>
        </a:xfrm>
        <a:prstGeom prst="rect">
          <a:avLst/>
        </a:prstGeom>
        <a:ln>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053A872A-AC8B-44B4-9885-2B404F9E2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52</xdr:row>
      <xdr:rowOff>66675</xdr:rowOff>
    </xdr:to>
    <xdr:pic>
      <xdr:nvPicPr>
        <xdr:cNvPr id="3" name="תמונה 2">
          <a:extLst>
            <a:ext uri="{FF2B5EF4-FFF2-40B4-BE49-F238E27FC236}">
              <a16:creationId xmlns:a16="http://schemas.microsoft.com/office/drawing/2014/main" id="{C1F3557F-8F8C-4DCF-A6BD-B59D9865501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196625"/>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5F9554AB-47D6-49F4-9062-EFBDDA4E802C}"/>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66B674F2-554A-4FE7-93AC-BAFBAAC669E2}"/>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6F41BDF2-79E2-4843-9295-2AF38D9211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6082FA9E-4645-43EA-8AED-8F2807D79A46}"/>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E066BD85-59FE-43DD-8DA6-45F86D15E405}"/>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4DF74969-C209-4BB4-9B38-B68D6DF139BA}"/>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50B5B3D1-FCEF-4D4E-BEC1-212070363426}"/>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C76370F9-97AE-4B37-B6FD-4084ECDAA28D}"/>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6E78D32E-8EB5-44DE-8E5B-81D36618493C}"/>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63369E25-BFCF-4591-891A-C08DA9A632F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381000</xdr:colOff>
      <xdr:row>37</xdr:row>
      <xdr:rowOff>9525</xdr:rowOff>
    </xdr:from>
    <xdr:to>
      <xdr:col>10</xdr:col>
      <xdr:colOff>314325</xdr:colOff>
      <xdr:row>44</xdr:row>
      <xdr:rowOff>37660</xdr:rowOff>
    </xdr:to>
    <xdr:pic>
      <xdr:nvPicPr>
        <xdr:cNvPr id="14" name="תמונה 13">
          <a:extLst>
            <a:ext uri="{FF2B5EF4-FFF2-40B4-BE49-F238E27FC236}">
              <a16:creationId xmlns:a16="http://schemas.microsoft.com/office/drawing/2014/main" id="{58A39B1B-449E-4B2D-BD71-A2A2F42168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136550" y="6000750"/>
          <a:ext cx="2590800" cy="1161610"/>
        </a:xfrm>
        <a:prstGeom prst="rect">
          <a:avLst/>
        </a:prstGeom>
        <a:ln>
          <a:solidFill>
            <a:schemeClr val="tx1"/>
          </a:solid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DFB2D1DE-FB67-421E-86B4-6FA8D8BBF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43CF9C5F-25A3-4B68-BEC2-FCE3E3025A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BBBED9D7-963C-40A1-9077-6F1DDCC2F70C}"/>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F8F5466E-991E-4A28-B318-27607B0C218E}"/>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7CFC8C5B-899B-41B1-9675-F074067FBE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4884DA6A-6F33-469E-B332-89B8DE85AE3A}"/>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AEEECD7F-293C-42E2-AB5F-07D6CDA3632A}"/>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68F55EAC-1A88-4EFD-852E-E666888ADCE9}"/>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66649C9C-D3A9-4B99-A9AB-E0D5CB1A3369}"/>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45C129CC-ABC9-446D-8E37-517096A2762D}"/>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5686AEC3-6AAB-443E-B249-3523D2108E14}"/>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4C047A19-9F82-4CF3-95DF-255421B9843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171450</xdr:colOff>
      <xdr:row>37</xdr:row>
      <xdr:rowOff>0</xdr:rowOff>
    </xdr:from>
    <xdr:to>
      <xdr:col>10</xdr:col>
      <xdr:colOff>104775</xdr:colOff>
      <xdr:row>44</xdr:row>
      <xdr:rowOff>28135</xdr:rowOff>
    </xdr:to>
    <xdr:pic>
      <xdr:nvPicPr>
        <xdr:cNvPr id="14" name="תמונה 13">
          <a:extLst>
            <a:ext uri="{FF2B5EF4-FFF2-40B4-BE49-F238E27FC236}">
              <a16:creationId xmlns:a16="http://schemas.microsoft.com/office/drawing/2014/main" id="{529DA429-A78E-4B8D-A214-A4E678D92F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346100" y="5991225"/>
          <a:ext cx="2590800" cy="1161610"/>
        </a:xfrm>
        <a:prstGeom prst="rect">
          <a:avLst/>
        </a:prstGeom>
        <a:ln>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9B5F31FB-C93B-471E-95F2-C2EC135D9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34929</xdr:colOff>
      <xdr:row>46</xdr:row>
      <xdr:rowOff>28923</xdr:rowOff>
    </xdr:from>
    <xdr:to>
      <xdr:col>14</xdr:col>
      <xdr:colOff>709993</xdr:colOff>
      <xdr:row>54</xdr:row>
      <xdr:rowOff>104774</xdr:rowOff>
    </xdr:to>
    <xdr:pic>
      <xdr:nvPicPr>
        <xdr:cNvPr id="3" name="תמונה 2">
          <a:extLst>
            <a:ext uri="{FF2B5EF4-FFF2-40B4-BE49-F238E27FC236}">
              <a16:creationId xmlns:a16="http://schemas.microsoft.com/office/drawing/2014/main" id="{8F02428F-222B-49DA-A20F-DDE0503F011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5521682" y="7477473"/>
          <a:ext cx="4285039" cy="1371251"/>
        </a:xfrm>
        <a:prstGeom prst="rect">
          <a:avLst/>
        </a:prstGeom>
        <a:ln w="12700">
          <a:solidFill>
            <a:schemeClr val="accent1"/>
          </a:solidFill>
        </a:ln>
      </xdr:spPr>
    </xdr:pic>
    <xdr:clientData/>
  </xdr:twoCellAnchor>
  <xdr:twoCellAnchor>
    <xdr:from>
      <xdr:col>1</xdr:col>
      <xdr:colOff>925270</xdr:colOff>
      <xdr:row>45</xdr:row>
      <xdr:rowOff>143933</xdr:rowOff>
    </xdr:from>
    <xdr:to>
      <xdr:col>7</xdr:col>
      <xdr:colOff>885825</xdr:colOff>
      <xdr:row>54</xdr:row>
      <xdr:rowOff>11611</xdr:rowOff>
    </xdr:to>
    <xdr:grpSp>
      <xdr:nvGrpSpPr>
        <xdr:cNvPr id="4" name="קבוצה 3">
          <a:extLst>
            <a:ext uri="{FF2B5EF4-FFF2-40B4-BE49-F238E27FC236}">
              <a16:creationId xmlns:a16="http://schemas.microsoft.com/office/drawing/2014/main" id="{2AE8EB8D-4EE3-4BCC-B962-D4051E3424AD}"/>
            </a:ext>
          </a:extLst>
        </xdr:cNvPr>
        <xdr:cNvGrpSpPr/>
      </xdr:nvGrpSpPr>
      <xdr:grpSpPr>
        <a:xfrm>
          <a:off x="11231108475" y="7430558"/>
          <a:ext cx="4418255" cy="1325003"/>
          <a:chOff x="11265152634" y="6477000"/>
          <a:chExt cx="4912032" cy="1407583"/>
        </a:xfrm>
      </xdr:grpSpPr>
      <xdr:sp macro="" textlink="">
        <xdr:nvSpPr>
          <xdr:cNvPr id="5" name="מלבן 4">
            <a:extLst>
              <a:ext uri="{FF2B5EF4-FFF2-40B4-BE49-F238E27FC236}">
                <a16:creationId xmlns:a16="http://schemas.microsoft.com/office/drawing/2014/main" id="{44E04877-0056-4D31-AD1C-81F99ADC5A08}"/>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462EA0A1-27CF-4609-855F-61F9211031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537366"/>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A95B5010-F461-4CE8-B1F0-F789EB30F6B5}"/>
              </a:ext>
            </a:extLst>
          </xdr:cNvPr>
          <xdr:cNvSpPr/>
        </xdr:nvSpPr>
        <xdr:spPr>
          <a:xfrm>
            <a:off x="11266017767" y="6942666"/>
            <a:ext cx="3281432"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43F9A40C-8F2B-4F03-8EE1-4D25E64B0018}"/>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E6DAB8CF-D0AC-4464-B960-D937C3B87B8F}"/>
              </a:ext>
            </a:extLst>
          </xdr:cNvPr>
          <xdr:cNvGrpSpPr/>
        </xdr:nvGrpSpPr>
        <xdr:grpSpPr>
          <a:xfrm>
            <a:off x="11266694638" y="7365999"/>
            <a:ext cx="2025154" cy="381002"/>
            <a:chOff x="11266694638" y="8117415"/>
            <a:chExt cx="2025154" cy="381002"/>
          </a:xfrm>
        </xdr:grpSpPr>
        <xdr:sp macro="" textlink="">
          <xdr:nvSpPr>
            <xdr:cNvPr id="12" name="מלבן 11">
              <a:extLst>
                <a:ext uri="{FF2B5EF4-FFF2-40B4-BE49-F238E27FC236}">
                  <a16:creationId xmlns:a16="http://schemas.microsoft.com/office/drawing/2014/main" id="{2FB732DB-FE61-450C-8094-1795CC229E40}"/>
                </a:ext>
              </a:extLst>
            </xdr:cNvPr>
            <xdr:cNvSpPr/>
          </xdr:nvSpPr>
          <xdr:spPr>
            <a:xfrm>
              <a:off x="11266694638" y="8117415"/>
              <a:ext cx="2025154"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E4847129-924E-4B9B-8CF4-D3F3918F04EB}"/>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137129" y="8190720"/>
              <a:ext cx="291250" cy="271678"/>
            </a:xfrm>
            <a:prstGeom prst="rect">
              <a:avLst/>
            </a:prstGeom>
          </xdr:spPr>
        </xdr:pic>
      </xdr:grpSp>
      <xdr:sp macro="" textlink="">
        <xdr:nvSpPr>
          <xdr:cNvPr id="10" name="מלבן 9">
            <a:extLst>
              <a:ext uri="{FF2B5EF4-FFF2-40B4-BE49-F238E27FC236}">
                <a16:creationId xmlns:a16="http://schemas.microsoft.com/office/drawing/2014/main" id="{BE1AD486-2A8B-483F-85A9-65EC029E7B7A}"/>
              </a:ext>
            </a:extLst>
          </xdr:cNvPr>
          <xdr:cNvSpPr/>
        </xdr:nvSpPr>
        <xdr:spPr>
          <a:xfrm>
            <a:off x="11266046739" y="6553415"/>
            <a:ext cx="3151577"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173F08B4-DD14-483C-8880-A609A37FE35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456473"/>
          </a:xfrm>
          <a:prstGeom prst="rect">
            <a:avLst/>
          </a:prstGeom>
        </xdr:spPr>
      </xdr:pic>
    </xdr:grpSp>
    <xdr:clientData/>
  </xdr:twoCellAnchor>
  <xdr:twoCellAnchor editAs="oneCell">
    <xdr:from>
      <xdr:col>7</xdr:col>
      <xdr:colOff>0</xdr:colOff>
      <xdr:row>36</xdr:row>
      <xdr:rowOff>123825</xdr:rowOff>
    </xdr:from>
    <xdr:to>
      <xdr:col>10</xdr:col>
      <xdr:colOff>200025</xdr:colOff>
      <xdr:row>45</xdr:row>
      <xdr:rowOff>28135</xdr:rowOff>
    </xdr:to>
    <xdr:pic>
      <xdr:nvPicPr>
        <xdr:cNvPr id="14" name="תמונה 13">
          <a:extLst>
            <a:ext uri="{FF2B5EF4-FFF2-40B4-BE49-F238E27FC236}">
              <a16:creationId xmlns:a16="http://schemas.microsoft.com/office/drawing/2014/main" id="{6AF29075-6272-4A9E-B76E-D18AEEC5CC6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228870100" y="5953125"/>
          <a:ext cx="3124200" cy="1361635"/>
        </a:xfrm>
        <a:prstGeom prst="rect">
          <a:avLst/>
        </a:prstGeom>
        <a:ln>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471488</xdr:colOff>
      <xdr:row>6</xdr:row>
      <xdr:rowOff>152400</xdr:rowOff>
    </xdr:from>
    <xdr:to>
      <xdr:col>5</xdr:col>
      <xdr:colOff>1304925</xdr:colOff>
      <xdr:row>21</xdr:row>
      <xdr:rowOff>95250</xdr:rowOff>
    </xdr:to>
    <xdr:graphicFrame macro="">
      <xdr:nvGraphicFramePr>
        <xdr:cNvPr id="13" name="תרשים 12">
          <a:extLst>
            <a:ext uri="{FF2B5EF4-FFF2-40B4-BE49-F238E27FC236}">
              <a16:creationId xmlns:a16="http://schemas.microsoft.com/office/drawing/2014/main" id="{9925F8FB-159D-439B-8FB5-0B01F3A3EF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88760</xdr:colOff>
      <xdr:row>0</xdr:row>
      <xdr:rowOff>123826</xdr:rowOff>
    </xdr:from>
    <xdr:to>
      <xdr:col>13</xdr:col>
      <xdr:colOff>438151</xdr:colOff>
      <xdr:row>14</xdr:row>
      <xdr:rowOff>64320</xdr:rowOff>
    </xdr:to>
    <xdr:pic>
      <xdr:nvPicPr>
        <xdr:cNvPr id="14" name="תמונה 13">
          <a:extLst>
            <a:ext uri="{FF2B5EF4-FFF2-40B4-BE49-F238E27FC236}">
              <a16:creationId xmlns:a16="http://schemas.microsoft.com/office/drawing/2014/main" id="{CB6C3620-4261-45ED-A55C-4EB0FC8E90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26793649" y="123826"/>
          <a:ext cx="5149991" cy="2740844"/>
        </a:xfrm>
        <a:prstGeom prst="rect">
          <a:avLst/>
        </a:prstGeom>
        <a:ln>
          <a:solidFill>
            <a:schemeClr val="tx1"/>
          </a:solidFill>
        </a:ln>
      </xdr:spPr>
    </xdr:pic>
    <xdr:clientData/>
  </xdr:twoCellAnchor>
  <xdr:twoCellAnchor editAs="oneCell">
    <xdr:from>
      <xdr:col>13</xdr:col>
      <xdr:colOff>557797</xdr:colOff>
      <xdr:row>1</xdr:row>
      <xdr:rowOff>142874</xdr:rowOff>
    </xdr:from>
    <xdr:to>
      <xdr:col>15</xdr:col>
      <xdr:colOff>552189</xdr:colOff>
      <xdr:row>19</xdr:row>
      <xdr:rowOff>57149</xdr:rowOff>
    </xdr:to>
    <xdr:pic>
      <xdr:nvPicPr>
        <xdr:cNvPr id="15" name="תמונה 14">
          <a:extLst>
            <a:ext uri="{FF2B5EF4-FFF2-40B4-BE49-F238E27FC236}">
              <a16:creationId xmlns:a16="http://schemas.microsoft.com/office/drawing/2014/main" id="{A0DBA284-49E6-4AD1-BDC5-31982781DB1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54" t="14899" r="5840" b="13742"/>
        <a:stretch/>
      </xdr:blipFill>
      <xdr:spPr>
        <a:xfrm rot="16200000">
          <a:off x="11224271744" y="1360116"/>
          <a:ext cx="3438525" cy="1365992"/>
        </a:xfrm>
        <a:prstGeom prst="rect">
          <a:avLst/>
        </a:prstGeom>
        <a:ln w="12700">
          <a:solidFill>
            <a:schemeClr val="accent1"/>
          </a:solidFill>
        </a:ln>
      </xdr:spPr>
    </xdr:pic>
    <xdr:clientData/>
  </xdr:twoCellAnchor>
  <xdr:twoCellAnchor>
    <xdr:from>
      <xdr:col>6</xdr:col>
      <xdr:colOff>342901</xdr:colOff>
      <xdr:row>14</xdr:row>
      <xdr:rowOff>152400</xdr:rowOff>
    </xdr:from>
    <xdr:to>
      <xdr:col>13</xdr:col>
      <xdr:colOff>28576</xdr:colOff>
      <xdr:row>21</xdr:row>
      <xdr:rowOff>95251</xdr:rowOff>
    </xdr:to>
    <xdr:grpSp>
      <xdr:nvGrpSpPr>
        <xdr:cNvPr id="16" name="קבוצה 15">
          <a:extLst>
            <a:ext uri="{FF2B5EF4-FFF2-40B4-BE49-F238E27FC236}">
              <a16:creationId xmlns:a16="http://schemas.microsoft.com/office/drawing/2014/main" id="{0D5E1003-BD28-4D4E-899F-E70A5F83B0F3}"/>
            </a:ext>
          </a:extLst>
        </xdr:cNvPr>
        <xdr:cNvGrpSpPr/>
      </xdr:nvGrpSpPr>
      <xdr:grpSpPr>
        <a:xfrm>
          <a:off x="11227203224" y="2952750"/>
          <a:ext cx="4486275" cy="1209676"/>
          <a:chOff x="11265152634" y="6477000"/>
          <a:chExt cx="4912032" cy="1421716"/>
        </a:xfrm>
      </xdr:grpSpPr>
      <xdr:sp macro="" textlink="">
        <xdr:nvSpPr>
          <xdr:cNvPr id="17" name="מלבן 16">
            <a:extLst>
              <a:ext uri="{FF2B5EF4-FFF2-40B4-BE49-F238E27FC236}">
                <a16:creationId xmlns:a16="http://schemas.microsoft.com/office/drawing/2014/main" id="{5A4773BD-CCC0-4CEC-8412-2F9260B6FA3F}"/>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18" name="תמונה 17">
            <a:hlinkClick xmlns:r="http://schemas.openxmlformats.org/officeDocument/2006/relationships" r:id="rId4"/>
            <a:extLst>
              <a:ext uri="{FF2B5EF4-FFF2-40B4-BE49-F238E27FC236}">
                <a16:creationId xmlns:a16="http://schemas.microsoft.com/office/drawing/2014/main" id="{55EECC3C-3D66-46FB-A26C-D065E97F45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19" name="מלבן 18">
            <a:hlinkClick xmlns:r="http://schemas.openxmlformats.org/officeDocument/2006/relationships" r:id="rId6"/>
            <a:extLst>
              <a:ext uri="{FF2B5EF4-FFF2-40B4-BE49-F238E27FC236}">
                <a16:creationId xmlns:a16="http://schemas.microsoft.com/office/drawing/2014/main" id="{24E95962-31A7-439C-85AB-DCBCCD356675}"/>
              </a:ext>
            </a:extLst>
          </xdr:cNvPr>
          <xdr:cNvSpPr/>
        </xdr:nvSpPr>
        <xdr:spPr>
          <a:xfrm>
            <a:off x="11266154621" y="6942666"/>
            <a:ext cx="3169195" cy="4746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u="sng">
              <a:effectLst/>
            </a:endParaRPr>
          </a:p>
        </xdr:txBody>
      </xdr:sp>
      <xdr:pic>
        <xdr:nvPicPr>
          <xdr:cNvPr id="20" name="תמונה 19">
            <a:extLst>
              <a:ext uri="{FF2B5EF4-FFF2-40B4-BE49-F238E27FC236}">
                <a16:creationId xmlns:a16="http://schemas.microsoft.com/office/drawing/2014/main" id="{2B217F0B-3180-497F-93BC-1D1AD901FA41}"/>
              </a:ext>
            </a:extLst>
          </xdr:cNvPr>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21" name="קבוצה 20">
            <a:extLst>
              <a:ext uri="{FF2B5EF4-FFF2-40B4-BE49-F238E27FC236}">
                <a16:creationId xmlns:a16="http://schemas.microsoft.com/office/drawing/2014/main" id="{8CC6C8E9-67A4-4C45-80A1-1F58DB591299}"/>
              </a:ext>
            </a:extLst>
          </xdr:cNvPr>
          <xdr:cNvGrpSpPr/>
        </xdr:nvGrpSpPr>
        <xdr:grpSpPr>
          <a:xfrm>
            <a:off x="11266899819" y="7439304"/>
            <a:ext cx="1953117" cy="307697"/>
            <a:chOff x="11266899819" y="8190720"/>
            <a:chExt cx="1953117" cy="307697"/>
          </a:xfrm>
        </xdr:grpSpPr>
        <xdr:sp macro="" textlink="">
          <xdr:nvSpPr>
            <xdr:cNvPr id="24" name="מלבן 23">
              <a:extLst>
                <a:ext uri="{FF2B5EF4-FFF2-40B4-BE49-F238E27FC236}">
                  <a16:creationId xmlns:a16="http://schemas.microsoft.com/office/drawing/2014/main" id="{3C73D119-4D48-4E48-936E-9D2E487CB083}"/>
                </a:ext>
              </a:extLst>
            </xdr:cNvPr>
            <xdr:cNvSpPr/>
          </xdr:nvSpPr>
          <xdr:spPr>
            <a:xfrm>
              <a:off x="11266899819" y="8213542"/>
              <a:ext cx="1736541" cy="2848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25" name="תמונה 24">
              <a:extLst>
                <a:ext uri="{FF2B5EF4-FFF2-40B4-BE49-F238E27FC236}">
                  <a16:creationId xmlns:a16="http://schemas.microsoft.com/office/drawing/2014/main" id="{6BC57B05-6471-4674-B47A-51801F8AF928}"/>
                </a:ext>
              </a:extLst>
            </xdr:cNvPr>
            <xdr:cNvPicPr>
              <a:picLocks noChangeAspect="1"/>
            </xdr:cNvPicPr>
          </xdr:nvPicPr>
          <xdr:blipFill>
            <a:blip xmlns:r="http://schemas.openxmlformats.org/officeDocument/2006/relationships" r:embed="rId9"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22" name="מלבן 21">
            <a:extLst>
              <a:ext uri="{FF2B5EF4-FFF2-40B4-BE49-F238E27FC236}">
                <a16:creationId xmlns:a16="http://schemas.microsoft.com/office/drawing/2014/main" id="{B8EEC9CB-07A7-48D4-A4BA-5C9E9C1CD72D}"/>
              </a:ext>
            </a:extLst>
          </xdr:cNvPr>
          <xdr:cNvSpPr/>
        </xdr:nvSpPr>
        <xdr:spPr>
          <a:xfrm>
            <a:off x="1126633608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23" name="תמונה 22">
            <a:hlinkClick xmlns:r="http://schemas.openxmlformats.org/officeDocument/2006/relationships" r:id="rId10"/>
            <a:extLst>
              <a:ext uri="{FF2B5EF4-FFF2-40B4-BE49-F238E27FC236}">
                <a16:creationId xmlns:a16="http://schemas.microsoft.com/office/drawing/2014/main" id="{56E38067-010B-4AEF-BE68-8F7E4D475F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52917</xdr:colOff>
      <xdr:row>21</xdr:row>
      <xdr:rowOff>116417</xdr:rowOff>
    </xdr:from>
    <xdr:to>
      <xdr:col>14</xdr:col>
      <xdr:colOff>84668</xdr:colOff>
      <xdr:row>42</xdr:row>
      <xdr:rowOff>63500</xdr:rowOff>
    </xdr:to>
    <xdr:graphicFrame macro="">
      <xdr:nvGraphicFramePr>
        <xdr:cNvPr id="2" name="תרשים 1">
          <a:extLst>
            <a:ext uri="{FF2B5EF4-FFF2-40B4-BE49-F238E27FC236}">
              <a16:creationId xmlns:a16="http://schemas.microsoft.com/office/drawing/2014/main" id="{3AEC0BA2-BD0C-4667-BCF1-88229E231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215904</xdr:colOff>
      <xdr:row>44</xdr:row>
      <xdr:rowOff>133699</xdr:rowOff>
    </xdr:from>
    <xdr:to>
      <xdr:col>13</xdr:col>
      <xdr:colOff>119443</xdr:colOff>
      <xdr:row>53</xdr:row>
      <xdr:rowOff>42332</xdr:rowOff>
    </xdr:to>
    <xdr:pic>
      <xdr:nvPicPr>
        <xdr:cNvPr id="3" name="תמונה 2">
          <a:extLst>
            <a:ext uri="{FF2B5EF4-FFF2-40B4-BE49-F238E27FC236}">
              <a16:creationId xmlns:a16="http://schemas.microsoft.com/office/drawing/2014/main" id="{E4287473-196D-4F6E-ADD9-D0424B44051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6464657" y="7096474"/>
          <a:ext cx="4285039" cy="1365958"/>
        </a:xfrm>
        <a:prstGeom prst="rect">
          <a:avLst/>
        </a:prstGeom>
        <a:ln w="12700">
          <a:solidFill>
            <a:schemeClr val="accent1"/>
          </a:solidFill>
        </a:ln>
      </xdr:spPr>
    </xdr:pic>
    <xdr:clientData/>
  </xdr:twoCellAnchor>
  <xdr:twoCellAnchor>
    <xdr:from>
      <xdr:col>0</xdr:col>
      <xdr:colOff>401395</xdr:colOff>
      <xdr:row>44</xdr:row>
      <xdr:rowOff>105833</xdr:rowOff>
    </xdr:from>
    <xdr:to>
      <xdr:col>6</xdr:col>
      <xdr:colOff>825500</xdr:colOff>
      <xdr:row>52</xdr:row>
      <xdr:rowOff>135436</xdr:rowOff>
    </xdr:to>
    <xdr:grpSp>
      <xdr:nvGrpSpPr>
        <xdr:cNvPr id="16" name="קבוצה 15">
          <a:extLst>
            <a:ext uri="{FF2B5EF4-FFF2-40B4-BE49-F238E27FC236}">
              <a16:creationId xmlns:a16="http://schemas.microsoft.com/office/drawing/2014/main" id="{803A7558-B863-47D0-9832-AE555E8ADCDF}"/>
            </a:ext>
          </a:extLst>
        </xdr:cNvPr>
        <xdr:cNvGrpSpPr/>
      </xdr:nvGrpSpPr>
      <xdr:grpSpPr>
        <a:xfrm>
          <a:off x="11231597425" y="7230533"/>
          <a:ext cx="4634155" cy="1325003"/>
          <a:chOff x="11265152634" y="6477000"/>
          <a:chExt cx="4912032" cy="1407583"/>
        </a:xfrm>
      </xdr:grpSpPr>
      <xdr:sp macro="" textlink="">
        <xdr:nvSpPr>
          <xdr:cNvPr id="4" name="מלבן 3">
            <a:extLst>
              <a:ext uri="{FF2B5EF4-FFF2-40B4-BE49-F238E27FC236}">
                <a16:creationId xmlns:a16="http://schemas.microsoft.com/office/drawing/2014/main" id="{0C138455-A3C4-4405-A82E-F481B4891AC1}"/>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7F26C61B-041E-4347-9A6A-D53E47E4CA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537366"/>
          </a:xfrm>
          <a:prstGeom prst="rect">
            <a:avLst/>
          </a:prstGeom>
        </xdr:spPr>
      </xdr:pic>
      <xdr:sp macro="" textlink="">
        <xdr:nvSpPr>
          <xdr:cNvPr id="8" name="מלבן 7">
            <a:hlinkClick xmlns:r="http://schemas.openxmlformats.org/officeDocument/2006/relationships" r:id="rId5"/>
            <a:extLst>
              <a:ext uri="{FF2B5EF4-FFF2-40B4-BE49-F238E27FC236}">
                <a16:creationId xmlns:a16="http://schemas.microsoft.com/office/drawing/2014/main" id="{C918E0F1-8DF1-4CAB-9C4B-BB46A45F88EF}"/>
              </a:ext>
            </a:extLst>
          </xdr:cNvPr>
          <xdr:cNvSpPr/>
        </xdr:nvSpPr>
        <xdr:spPr>
          <a:xfrm>
            <a:off x="11266017767" y="6942666"/>
            <a:ext cx="3281432"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9" name="תמונה 8">
            <a:extLst>
              <a:ext uri="{FF2B5EF4-FFF2-40B4-BE49-F238E27FC236}">
                <a16:creationId xmlns:a16="http://schemas.microsoft.com/office/drawing/2014/main" id="{1A1E9087-3D07-4102-9443-A84C95AF30DE}"/>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14" name="קבוצה 13">
            <a:extLst>
              <a:ext uri="{FF2B5EF4-FFF2-40B4-BE49-F238E27FC236}">
                <a16:creationId xmlns:a16="http://schemas.microsoft.com/office/drawing/2014/main" id="{DB72ECC7-1DA1-4F4D-BF84-0F4A9F19EC7D}"/>
              </a:ext>
            </a:extLst>
          </xdr:cNvPr>
          <xdr:cNvGrpSpPr/>
        </xdr:nvGrpSpPr>
        <xdr:grpSpPr>
          <a:xfrm>
            <a:off x="11266694638" y="7365999"/>
            <a:ext cx="2025154" cy="381002"/>
            <a:chOff x="11266694638" y="8117415"/>
            <a:chExt cx="2025154" cy="381002"/>
          </a:xfrm>
        </xdr:grpSpPr>
        <xdr:sp macro="" textlink="">
          <xdr:nvSpPr>
            <xdr:cNvPr id="10" name="מלבן 9">
              <a:extLst>
                <a:ext uri="{FF2B5EF4-FFF2-40B4-BE49-F238E27FC236}">
                  <a16:creationId xmlns:a16="http://schemas.microsoft.com/office/drawing/2014/main" id="{BB3E15A7-E53F-4672-8C8C-2213BD5DE973}"/>
                </a:ext>
              </a:extLst>
            </xdr:cNvPr>
            <xdr:cNvSpPr/>
          </xdr:nvSpPr>
          <xdr:spPr>
            <a:xfrm>
              <a:off x="11266694638" y="8117415"/>
              <a:ext cx="2025154"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6BF167C1-D32A-4409-A725-61AC24280EF2}"/>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137129" y="8190720"/>
              <a:ext cx="291250" cy="271678"/>
            </a:xfrm>
            <a:prstGeom prst="rect">
              <a:avLst/>
            </a:prstGeom>
          </xdr:spPr>
        </xdr:pic>
      </xdr:grpSp>
      <xdr:sp macro="" textlink="">
        <xdr:nvSpPr>
          <xdr:cNvPr id="7" name="מלבן 6">
            <a:extLst>
              <a:ext uri="{FF2B5EF4-FFF2-40B4-BE49-F238E27FC236}">
                <a16:creationId xmlns:a16="http://schemas.microsoft.com/office/drawing/2014/main" id="{42D6A16D-773D-48D3-BB96-20017DED6DE1}"/>
              </a:ext>
            </a:extLst>
          </xdr:cNvPr>
          <xdr:cNvSpPr/>
        </xdr:nvSpPr>
        <xdr:spPr>
          <a:xfrm>
            <a:off x="11266046739" y="6553415"/>
            <a:ext cx="3151577"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5" name="תמונה 4">
            <a:hlinkClick xmlns:r="http://schemas.openxmlformats.org/officeDocument/2006/relationships" r:id="rId9"/>
            <a:extLst>
              <a:ext uri="{FF2B5EF4-FFF2-40B4-BE49-F238E27FC236}">
                <a16:creationId xmlns:a16="http://schemas.microsoft.com/office/drawing/2014/main" id="{56BABA57-7599-44AB-8090-16EBF3C6E22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456473"/>
          </a:xfrm>
          <a:prstGeom prst="rect">
            <a:avLst/>
          </a:prstGeom>
        </xdr:spPr>
      </xdr:pic>
    </xdr:grpSp>
    <xdr:clientData/>
  </xdr:twoCellAnchor>
  <xdr:twoCellAnchor editAs="oneCell">
    <xdr:from>
      <xdr:col>6</xdr:col>
      <xdr:colOff>19049</xdr:colOff>
      <xdr:row>36</xdr:row>
      <xdr:rowOff>133350</xdr:rowOff>
    </xdr:from>
    <xdr:to>
      <xdr:col>8</xdr:col>
      <xdr:colOff>304799</xdr:colOff>
      <xdr:row>43</xdr:row>
      <xdr:rowOff>161485</xdr:rowOff>
    </xdr:to>
    <xdr:pic>
      <xdr:nvPicPr>
        <xdr:cNvPr id="15" name="תמונה 14">
          <a:extLst>
            <a:ext uri="{FF2B5EF4-FFF2-40B4-BE49-F238E27FC236}">
              <a16:creationId xmlns:a16="http://schemas.microsoft.com/office/drawing/2014/main" id="{FB7D6726-9B2B-458E-942F-2863CBD622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9965476" y="5962650"/>
          <a:ext cx="2438400" cy="116161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1" name="תרשים 20">
          <a:extLst>
            <a:ext uri="{FF2B5EF4-FFF2-40B4-BE49-F238E27FC236}">
              <a16:creationId xmlns:a16="http://schemas.microsoft.com/office/drawing/2014/main" id="{A3D64569-EE46-469A-9F79-01B4F58BD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147820</xdr:colOff>
      <xdr:row>52</xdr:row>
      <xdr:rowOff>76503</xdr:rowOff>
    </xdr:to>
    <xdr:pic>
      <xdr:nvPicPr>
        <xdr:cNvPr id="22" name="תמונה 21">
          <a:extLst>
            <a:ext uri="{FF2B5EF4-FFF2-40B4-BE49-F238E27FC236}">
              <a16:creationId xmlns:a16="http://schemas.microsoft.com/office/drawing/2014/main" id="{72FAEFF2-016C-45ED-BE8F-A86E9DB2E2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95170624" y="7273627"/>
          <a:ext cx="4265385" cy="1229585"/>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692344</xdr:colOff>
      <xdr:row>52</xdr:row>
      <xdr:rowOff>148166</xdr:rowOff>
    </xdr:to>
    <xdr:grpSp>
      <xdr:nvGrpSpPr>
        <xdr:cNvPr id="23" name="קבוצה 22">
          <a:extLst>
            <a:ext uri="{FF2B5EF4-FFF2-40B4-BE49-F238E27FC236}">
              <a16:creationId xmlns:a16="http://schemas.microsoft.com/office/drawing/2014/main" id="{C88D301C-D6E6-428B-9278-4BC754D940A8}"/>
            </a:ext>
          </a:extLst>
        </xdr:cNvPr>
        <xdr:cNvGrpSpPr/>
      </xdr:nvGrpSpPr>
      <xdr:grpSpPr>
        <a:xfrm>
          <a:off x="11306828062" y="7440083"/>
          <a:ext cx="4448418" cy="1375833"/>
          <a:chOff x="11265152634" y="6477000"/>
          <a:chExt cx="4912032" cy="1421716"/>
        </a:xfrm>
      </xdr:grpSpPr>
      <xdr:sp macro="" textlink="">
        <xdr:nvSpPr>
          <xdr:cNvPr id="24" name="מלבן 23">
            <a:extLst>
              <a:ext uri="{FF2B5EF4-FFF2-40B4-BE49-F238E27FC236}">
                <a16:creationId xmlns:a16="http://schemas.microsoft.com/office/drawing/2014/main" id="{A8789D7F-8E72-496A-8CAD-EAE1E8DC33D1}"/>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25" name="תמונה 24">
            <a:hlinkClick xmlns:r="http://schemas.openxmlformats.org/officeDocument/2006/relationships" r:id="rId3"/>
            <a:extLst>
              <a:ext uri="{FF2B5EF4-FFF2-40B4-BE49-F238E27FC236}">
                <a16:creationId xmlns:a16="http://schemas.microsoft.com/office/drawing/2014/main" id="{4FA3460D-64E7-47EA-B65D-95E45FA349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26" name="מלבן 25">
            <a:hlinkClick xmlns:r="http://schemas.openxmlformats.org/officeDocument/2006/relationships" r:id="rId5"/>
            <a:extLst>
              <a:ext uri="{FF2B5EF4-FFF2-40B4-BE49-F238E27FC236}">
                <a16:creationId xmlns:a16="http://schemas.microsoft.com/office/drawing/2014/main" id="{4797DC20-0ECA-44CF-8D10-5DD88A78A572}"/>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27" name="תמונה 26">
            <a:extLst>
              <a:ext uri="{FF2B5EF4-FFF2-40B4-BE49-F238E27FC236}">
                <a16:creationId xmlns:a16="http://schemas.microsoft.com/office/drawing/2014/main" id="{EED535C3-4A98-4987-9A68-79697BD501F5}"/>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28" name="קבוצה 27">
            <a:extLst>
              <a:ext uri="{FF2B5EF4-FFF2-40B4-BE49-F238E27FC236}">
                <a16:creationId xmlns:a16="http://schemas.microsoft.com/office/drawing/2014/main" id="{87138090-EEFB-4278-B571-F365E9FE34B4}"/>
              </a:ext>
            </a:extLst>
          </xdr:cNvPr>
          <xdr:cNvGrpSpPr/>
        </xdr:nvGrpSpPr>
        <xdr:grpSpPr>
          <a:xfrm>
            <a:off x="11266983251" y="7365999"/>
            <a:ext cx="1869685" cy="381002"/>
            <a:chOff x="11266983251" y="8117415"/>
            <a:chExt cx="1869685" cy="381002"/>
          </a:xfrm>
        </xdr:grpSpPr>
        <xdr:sp macro="" textlink="">
          <xdr:nvSpPr>
            <xdr:cNvPr id="31" name="מלבן 30">
              <a:extLst>
                <a:ext uri="{FF2B5EF4-FFF2-40B4-BE49-F238E27FC236}">
                  <a16:creationId xmlns:a16="http://schemas.microsoft.com/office/drawing/2014/main" id="{A0384D34-2E8B-4E82-A24B-848BB1134D8A}"/>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32" name="תמונה 31">
              <a:extLst>
                <a:ext uri="{FF2B5EF4-FFF2-40B4-BE49-F238E27FC236}">
                  <a16:creationId xmlns:a16="http://schemas.microsoft.com/office/drawing/2014/main" id="{7AF6D904-B00D-466E-9F99-0E0F43DDFDBC}"/>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29" name="מלבן 28">
            <a:extLst>
              <a:ext uri="{FF2B5EF4-FFF2-40B4-BE49-F238E27FC236}">
                <a16:creationId xmlns:a16="http://schemas.microsoft.com/office/drawing/2014/main" id="{695CA67F-499C-47A8-814F-D6683818B08A}"/>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30" name="תמונה 29">
            <a:hlinkClick xmlns:r="http://schemas.openxmlformats.org/officeDocument/2006/relationships" r:id="rId9"/>
            <a:extLst>
              <a:ext uri="{FF2B5EF4-FFF2-40B4-BE49-F238E27FC236}">
                <a16:creationId xmlns:a16="http://schemas.microsoft.com/office/drawing/2014/main" id="{97F70979-FD4C-41B0-8109-CE2974EB4F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437373</xdr:colOff>
      <xdr:row>36</xdr:row>
      <xdr:rowOff>136072</xdr:rowOff>
    </xdr:from>
    <xdr:to>
      <xdr:col>10</xdr:col>
      <xdr:colOff>311021</xdr:colOff>
      <xdr:row>43</xdr:row>
      <xdr:rowOff>141075</xdr:rowOff>
    </xdr:to>
    <xdr:pic>
      <xdr:nvPicPr>
        <xdr:cNvPr id="14" name="תמונה 13">
          <a:extLst>
            <a:ext uri="{FF2B5EF4-FFF2-40B4-BE49-F238E27FC236}">
              <a16:creationId xmlns:a16="http://schemas.microsoft.com/office/drawing/2014/main" id="{B3CC8A8B-0117-472E-8F70-822CAF4E6A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97077653" y="6084337"/>
          <a:ext cx="2527041" cy="116161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F4A4369E-FB19-45F4-BB4B-B81D9AB31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124128</xdr:rowOff>
    </xdr:to>
    <xdr:pic>
      <xdr:nvPicPr>
        <xdr:cNvPr id="3" name="תמונה 2">
          <a:extLst>
            <a:ext uri="{FF2B5EF4-FFF2-40B4-BE49-F238E27FC236}">
              <a16:creationId xmlns:a16="http://schemas.microsoft.com/office/drawing/2014/main" id="{48A1E8FF-F9C5-4599-8A3D-A49E609E06C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2064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786AB10F-B128-41C3-9976-2DE04272EF61}"/>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77050D0B-196D-4F75-ADC3-5B46C8E42123}"/>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73C87F55-2EC5-495F-B545-9581B4D677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7510C6FE-4154-4C88-BD09-D388C4ACBE61}"/>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E05707B0-FB9D-4285-B174-B42A0ECA033F}"/>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E1FB17BA-920F-49D6-B8D4-64ABE10889F5}"/>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3E329079-B6C0-465F-87B7-063B1EEE6A12}"/>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884E3B23-522A-4F95-BB01-34D443BC24CC}"/>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3B0CC832-15D4-44A3-84A3-FAA77F60ECD3}"/>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0119F74C-360B-4D77-98C5-DEBD695E8F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219075</xdr:colOff>
      <xdr:row>36</xdr:row>
      <xdr:rowOff>133350</xdr:rowOff>
    </xdr:from>
    <xdr:to>
      <xdr:col>10</xdr:col>
      <xdr:colOff>152400</xdr:colOff>
      <xdr:row>43</xdr:row>
      <xdr:rowOff>161485</xdr:rowOff>
    </xdr:to>
    <xdr:pic>
      <xdr:nvPicPr>
        <xdr:cNvPr id="14" name="תמונה 13">
          <a:extLst>
            <a:ext uri="{FF2B5EF4-FFF2-40B4-BE49-F238E27FC236}">
              <a16:creationId xmlns:a16="http://schemas.microsoft.com/office/drawing/2014/main" id="{E396A4E0-6396-46B3-B629-EF21ABBFA68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298475" y="5962650"/>
          <a:ext cx="2590800" cy="1161610"/>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59744BCC-D4EB-41FF-911D-4D6FF87A1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C5ADD5E4-6FAC-4295-93C6-D543C7ACFB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5A37989F-9508-4A3C-86D1-D3B33E910C61}"/>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0BF57EF5-CD23-4FDA-8531-FDCA15502598}"/>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0EA04AB6-D13F-4241-94AB-6B64BDD3E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984BD65B-A1F6-42C3-80A8-CC274812D4CD}"/>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AC73446F-3958-4D06-8A01-AA4A3E112F47}"/>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F3ADB786-F411-43A0-9576-B0C484CF26E9}"/>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FB37272D-8261-46D7-BB42-356628622782}"/>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2780B105-4D15-4311-8F77-33B1C6B2D959}"/>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512363D7-8957-4754-A29E-2D219B0A181A}"/>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92458B42-7910-41C2-BDB7-8F88A38C96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342900</xdr:colOff>
      <xdr:row>36</xdr:row>
      <xdr:rowOff>114300</xdr:rowOff>
    </xdr:from>
    <xdr:to>
      <xdr:col>10</xdr:col>
      <xdr:colOff>276225</xdr:colOff>
      <xdr:row>43</xdr:row>
      <xdr:rowOff>142435</xdr:rowOff>
    </xdr:to>
    <xdr:pic>
      <xdr:nvPicPr>
        <xdr:cNvPr id="14" name="תמונה 13">
          <a:extLst>
            <a:ext uri="{FF2B5EF4-FFF2-40B4-BE49-F238E27FC236}">
              <a16:creationId xmlns:a16="http://schemas.microsoft.com/office/drawing/2014/main" id="{F7BC9C7A-87C6-47B2-9718-C0977D7825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174650" y="5943600"/>
          <a:ext cx="2590800" cy="1161610"/>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74A755DC-ABEE-4514-AED3-B6462786D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623858C1-1382-4496-BAC6-0D6DFF44A78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B613540D-00E7-4013-BB01-FBCF948BBFBD}"/>
            </a:ext>
          </a:extLst>
        </xdr:cNvPr>
        <xdr:cNvGrpSpPr/>
      </xdr:nvGrpSpPr>
      <xdr:grpSpPr>
        <a:xfrm>
          <a:off x="11263571597" y="7090833"/>
          <a:ext cx="4452122" cy="1312333"/>
          <a:chOff x="11265152634" y="6477000"/>
          <a:chExt cx="4912032" cy="1421716"/>
        </a:xfrm>
      </xdr:grpSpPr>
      <xdr:sp macro="" textlink="">
        <xdr:nvSpPr>
          <xdr:cNvPr id="5" name="מלבן 4">
            <a:extLst>
              <a:ext uri="{FF2B5EF4-FFF2-40B4-BE49-F238E27FC236}">
                <a16:creationId xmlns:a16="http://schemas.microsoft.com/office/drawing/2014/main" id="{E0880434-8F57-407B-88BB-4B852466F91A}"/>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E18857DE-5934-42A1-8AA2-1538189282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F0CE248A-D31C-4D80-837F-AA99C9A17E17}"/>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FA1E4CD8-0C41-4CDF-BF63-A1A713EA0569}"/>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7AAA985A-0BA1-4E75-AB45-31D39FABD7EA}"/>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A4945EA5-BEE3-49C5-A6BA-21996602AF5E}"/>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BB26B952-AEC6-48D8-BDDB-A3412A0DFB52}"/>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643BF3E8-8FB7-4455-8D35-C49ED8871ABD}"/>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EBA09C4B-B928-46F3-BF90-2787B540BF2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428625</xdr:colOff>
      <xdr:row>36</xdr:row>
      <xdr:rowOff>142875</xdr:rowOff>
    </xdr:from>
    <xdr:to>
      <xdr:col>10</xdr:col>
      <xdr:colOff>361950</xdr:colOff>
      <xdr:row>44</xdr:row>
      <xdr:rowOff>9085</xdr:rowOff>
    </xdr:to>
    <xdr:pic>
      <xdr:nvPicPr>
        <xdr:cNvPr id="14" name="תמונה 13">
          <a:extLst>
            <a:ext uri="{FF2B5EF4-FFF2-40B4-BE49-F238E27FC236}">
              <a16:creationId xmlns:a16="http://schemas.microsoft.com/office/drawing/2014/main" id="{2204407B-343E-4CFB-9949-3A73F905DA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088925" y="5972175"/>
          <a:ext cx="2590800" cy="1161610"/>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BD1DA732-97C9-4394-BB36-703A6EAE3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78E3E655-2AA6-48AA-B19E-BA64A6736F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477F7E68-F7FD-4486-9D33-0F2BCB40A0DE}"/>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2BE7AB44-B962-4403-9771-8BF6AEF05940}"/>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B8784DBD-AA90-4252-AF76-316C469A02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BB69CE87-068E-4A65-8259-468B48A123DC}"/>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05210360-85F0-4278-896E-CCCA1F918F39}"/>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40A47A35-B30F-4667-AAC9-E94766398F3B}"/>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1A373670-6E24-45A1-A52F-6C247B6611C8}"/>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E972E65C-F29C-42F1-B434-E85B8AFE5C9E}"/>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53F41B08-F3E0-415C-80A2-9343EDDF0D03}"/>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5D87AEB0-D3B7-4D70-A8DF-56910FA591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361950</xdr:colOff>
      <xdr:row>37</xdr:row>
      <xdr:rowOff>19050</xdr:rowOff>
    </xdr:from>
    <xdr:to>
      <xdr:col>10</xdr:col>
      <xdr:colOff>295275</xdr:colOff>
      <xdr:row>44</xdr:row>
      <xdr:rowOff>47185</xdr:rowOff>
    </xdr:to>
    <xdr:pic>
      <xdr:nvPicPr>
        <xdr:cNvPr id="14" name="תמונה 13">
          <a:extLst>
            <a:ext uri="{FF2B5EF4-FFF2-40B4-BE49-F238E27FC236}">
              <a16:creationId xmlns:a16="http://schemas.microsoft.com/office/drawing/2014/main" id="{5EEFF096-E4BF-4228-93F1-BCAA3F0CFC2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155600" y="6010275"/>
          <a:ext cx="2590800" cy="1161610"/>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4CD7CBC9-5652-47BC-88D0-5B8E05E04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16C7B2AC-4BD4-4740-A11C-E5C7CF4DB6D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E578854C-708D-423E-B22D-7C31781A3B0B}"/>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16CEF1EA-3FAB-420E-A337-07554CCC917B}"/>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9797B830-A5D6-4728-AD76-B1A15649AB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62E3281B-A1F8-44FF-9809-643BCE28D0F4}"/>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885A27D1-2DC4-45EE-BF45-14B412935226}"/>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A58DC53E-4506-43A9-90C2-997B04BA7B92}"/>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6D085D07-7675-4C81-A886-D780C0652527}"/>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D86CBD15-C0B8-4B29-85E7-911141DC4BD6}"/>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CBEE8520-DB54-4966-9193-8945D24530B7}"/>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391DE604-F8B4-400D-AC29-79197EE5795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285750</xdr:colOff>
      <xdr:row>37</xdr:row>
      <xdr:rowOff>9525</xdr:rowOff>
    </xdr:from>
    <xdr:to>
      <xdr:col>10</xdr:col>
      <xdr:colOff>219075</xdr:colOff>
      <xdr:row>44</xdr:row>
      <xdr:rowOff>37660</xdr:rowOff>
    </xdr:to>
    <xdr:pic>
      <xdr:nvPicPr>
        <xdr:cNvPr id="14" name="תמונה 13">
          <a:extLst>
            <a:ext uri="{FF2B5EF4-FFF2-40B4-BE49-F238E27FC236}">
              <a16:creationId xmlns:a16="http://schemas.microsoft.com/office/drawing/2014/main" id="{37EA146F-4CBF-456F-9CCC-C81B57E8FD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231800" y="6000750"/>
          <a:ext cx="2590800" cy="1161610"/>
        </a:xfrm>
        <a:prstGeom prst="rect">
          <a:avLst/>
        </a:prstGeom>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52917</xdr:colOff>
      <xdr:row>21</xdr:row>
      <xdr:rowOff>116417</xdr:rowOff>
    </xdr:from>
    <xdr:to>
      <xdr:col>17</xdr:col>
      <xdr:colOff>84668</xdr:colOff>
      <xdr:row>42</xdr:row>
      <xdr:rowOff>63500</xdr:rowOff>
    </xdr:to>
    <xdr:graphicFrame macro="">
      <xdr:nvGraphicFramePr>
        <xdr:cNvPr id="2" name="תרשים 1">
          <a:extLst>
            <a:ext uri="{FF2B5EF4-FFF2-40B4-BE49-F238E27FC236}">
              <a16:creationId xmlns:a16="http://schemas.microsoft.com/office/drawing/2014/main" id="{21CD3DEE-63EE-4233-ACBC-F6100A8A5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256159</xdr:colOff>
      <xdr:row>45</xdr:row>
      <xdr:rowOff>3525</xdr:rowOff>
    </xdr:from>
    <xdr:to>
      <xdr:col>16</xdr:col>
      <xdr:colOff>147819</xdr:colOff>
      <xdr:row>51</xdr:row>
      <xdr:rowOff>9828</xdr:rowOff>
    </xdr:to>
    <xdr:pic>
      <xdr:nvPicPr>
        <xdr:cNvPr id="3" name="תמונה 2">
          <a:extLst>
            <a:ext uri="{FF2B5EF4-FFF2-40B4-BE49-F238E27FC236}">
              <a16:creationId xmlns:a16="http://schemas.microsoft.com/office/drawing/2014/main" id="{7D3C4E7E-A294-4E15-B2A8-7D84A3E2194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54" t="14899" r="5840" b="13742"/>
        <a:stretch/>
      </xdr:blipFill>
      <xdr:spPr>
        <a:xfrm>
          <a:off x="11223693081" y="7290150"/>
          <a:ext cx="4273160" cy="1092153"/>
        </a:xfrm>
        <a:prstGeom prst="rect">
          <a:avLst/>
        </a:prstGeom>
        <a:ln w="12700">
          <a:solidFill>
            <a:schemeClr val="accent1"/>
          </a:solidFill>
        </a:ln>
      </xdr:spPr>
    </xdr:pic>
    <xdr:clientData/>
  </xdr:twoCellAnchor>
  <xdr:twoCellAnchor>
    <xdr:from>
      <xdr:col>0</xdr:col>
      <xdr:colOff>411114</xdr:colOff>
      <xdr:row>44</xdr:row>
      <xdr:rowOff>105833</xdr:rowOff>
    </xdr:from>
    <xdr:to>
      <xdr:col>7</xdr:col>
      <xdr:colOff>682819</xdr:colOff>
      <xdr:row>52</xdr:row>
      <xdr:rowOff>148166</xdr:rowOff>
    </xdr:to>
    <xdr:grpSp>
      <xdr:nvGrpSpPr>
        <xdr:cNvPr id="4" name="קבוצה 3">
          <a:extLst>
            <a:ext uri="{FF2B5EF4-FFF2-40B4-BE49-F238E27FC236}">
              <a16:creationId xmlns:a16="http://schemas.microsoft.com/office/drawing/2014/main" id="{75A9CDD0-C56A-47FB-8E96-794A78066E7E}"/>
            </a:ext>
          </a:extLst>
        </xdr:cNvPr>
        <xdr:cNvGrpSpPr/>
      </xdr:nvGrpSpPr>
      <xdr:grpSpPr>
        <a:xfrm>
          <a:off x="11228920706" y="7230533"/>
          <a:ext cx="4443655" cy="1337733"/>
          <a:chOff x="11265152634" y="6477000"/>
          <a:chExt cx="4912032" cy="1421716"/>
        </a:xfrm>
      </xdr:grpSpPr>
      <xdr:sp macro="" textlink="">
        <xdr:nvSpPr>
          <xdr:cNvPr id="5" name="מלבן 4">
            <a:extLst>
              <a:ext uri="{FF2B5EF4-FFF2-40B4-BE49-F238E27FC236}">
                <a16:creationId xmlns:a16="http://schemas.microsoft.com/office/drawing/2014/main" id="{15464D59-8842-4981-8068-174E1FC54E58}"/>
              </a:ext>
            </a:extLst>
          </xdr:cNvPr>
          <xdr:cNvSpPr/>
        </xdr:nvSpPr>
        <xdr:spPr>
          <a:xfrm>
            <a:off x="11265152634" y="6477000"/>
            <a:ext cx="4912032" cy="1407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r" rtl="1"/>
            <a:endParaRPr lang="he-IL" sz="1100"/>
          </a:p>
        </xdr:txBody>
      </xdr:sp>
      <xdr:pic>
        <xdr:nvPicPr>
          <xdr:cNvPr id="6" name="תמונה 5">
            <a:hlinkClick xmlns:r="http://schemas.openxmlformats.org/officeDocument/2006/relationships" r:id="rId3"/>
            <a:extLst>
              <a:ext uri="{FF2B5EF4-FFF2-40B4-BE49-F238E27FC236}">
                <a16:creationId xmlns:a16="http://schemas.microsoft.com/office/drawing/2014/main" id="{C4E6265C-A457-4FBD-A9A7-B65B55E6E4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9338576" y="7290852"/>
            <a:ext cx="611712" cy="607864"/>
          </a:xfrm>
          <a:prstGeom prst="rect">
            <a:avLst/>
          </a:prstGeom>
        </xdr:spPr>
      </xdr:pic>
      <xdr:sp macro="" textlink="">
        <xdr:nvSpPr>
          <xdr:cNvPr id="7" name="מלבן 6">
            <a:hlinkClick xmlns:r="http://schemas.openxmlformats.org/officeDocument/2006/relationships" r:id="rId5"/>
            <a:extLst>
              <a:ext uri="{FF2B5EF4-FFF2-40B4-BE49-F238E27FC236}">
                <a16:creationId xmlns:a16="http://schemas.microsoft.com/office/drawing/2014/main" id="{5B77BDA2-C0CA-4758-BF18-AFFCC77FE298}"/>
              </a:ext>
            </a:extLst>
          </xdr:cNvPr>
          <xdr:cNvSpPr/>
        </xdr:nvSpPr>
        <xdr:spPr>
          <a:xfrm>
            <a:off x="11266238052" y="6942666"/>
            <a:ext cx="3169195" cy="33866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t"/>
          <a:lstStyle/>
          <a:p>
            <a:pPr algn="ctr" rtl="1"/>
            <a:r>
              <a:rPr lang="en-US" sz="1800" b="1" i="0" u="sng">
                <a:solidFill>
                  <a:schemeClr val="accent5">
                    <a:lumMod val="50000"/>
                  </a:schemeClr>
                </a:solidFill>
                <a:effectLst/>
                <a:latin typeface="+mn-lt"/>
                <a:ea typeface="+mn-ea"/>
                <a:cs typeface="+mn-cs"/>
              </a:rPr>
              <a:t>shevilim.plus@gmail.com</a:t>
            </a:r>
            <a:endParaRPr lang="he-IL" sz="1800" b="1">
              <a:effectLst/>
            </a:endParaRPr>
          </a:p>
        </xdr:txBody>
      </xdr:sp>
      <xdr:pic>
        <xdr:nvPicPr>
          <xdr:cNvPr id="8" name="תמונה 7">
            <a:extLst>
              <a:ext uri="{FF2B5EF4-FFF2-40B4-BE49-F238E27FC236}">
                <a16:creationId xmlns:a16="http://schemas.microsoft.com/office/drawing/2014/main" id="{E4E91349-8FE2-45D1-9D55-7412221629BA}"/>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colorTemperature colorTemp="7024"/>
                    </a14:imgEffect>
                    <a14:imgEffect>
                      <a14:saturation sat="119000"/>
                    </a14:imgEffect>
                  </a14:imgLayer>
                </a14:imgProps>
              </a:ext>
              <a:ext uri="{28A0092B-C50C-407E-A947-70E740481C1C}">
                <a14:useLocalDpi xmlns:a14="http://schemas.microsoft.com/office/drawing/2010/main" val="0"/>
              </a:ext>
            </a:extLst>
          </a:blip>
          <a:srcRect t="13019"/>
          <a:stretch/>
        </xdr:blipFill>
        <xdr:spPr>
          <a:xfrm>
            <a:off x="11265175167" y="6604000"/>
            <a:ext cx="894078" cy="1156584"/>
          </a:xfrm>
          <a:prstGeom prst="rect">
            <a:avLst/>
          </a:prstGeom>
        </xdr:spPr>
      </xdr:pic>
      <xdr:grpSp>
        <xdr:nvGrpSpPr>
          <xdr:cNvPr id="9" name="קבוצה 8">
            <a:extLst>
              <a:ext uri="{FF2B5EF4-FFF2-40B4-BE49-F238E27FC236}">
                <a16:creationId xmlns:a16="http://schemas.microsoft.com/office/drawing/2014/main" id="{51361BB1-4860-482A-9A83-828AC2F757CA}"/>
              </a:ext>
            </a:extLst>
          </xdr:cNvPr>
          <xdr:cNvGrpSpPr/>
        </xdr:nvGrpSpPr>
        <xdr:grpSpPr>
          <a:xfrm>
            <a:off x="11266983251" y="7365999"/>
            <a:ext cx="1869685" cy="381002"/>
            <a:chOff x="11266983251" y="8117415"/>
            <a:chExt cx="1869685" cy="381002"/>
          </a:xfrm>
        </xdr:grpSpPr>
        <xdr:sp macro="" textlink="">
          <xdr:nvSpPr>
            <xdr:cNvPr id="12" name="מלבן 11">
              <a:extLst>
                <a:ext uri="{FF2B5EF4-FFF2-40B4-BE49-F238E27FC236}">
                  <a16:creationId xmlns:a16="http://schemas.microsoft.com/office/drawing/2014/main" id="{D04635BA-BE17-48A4-B467-BE1C14B47292}"/>
                </a:ext>
              </a:extLst>
            </xdr:cNvPr>
            <xdr:cNvSpPr/>
          </xdr:nvSpPr>
          <xdr:spPr>
            <a:xfrm>
              <a:off x="11266983251" y="8117415"/>
              <a:ext cx="1736541" cy="38100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l"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052-3115208</a:t>
              </a:r>
              <a:endParaRPr lang="he-IL" sz="1600" b="1">
                <a:effectLst/>
                <a:latin typeface="Gisha" panose="020B0502040204020203" pitchFamily="34" charset="-79"/>
                <a:cs typeface="Gisha" panose="020B0502040204020203" pitchFamily="34" charset="-79"/>
              </a:endParaRPr>
            </a:p>
          </xdr:txBody>
        </xdr:sp>
        <xdr:pic>
          <xdr:nvPicPr>
            <xdr:cNvPr id="13" name="תמונה 12">
              <a:extLst>
                <a:ext uri="{FF2B5EF4-FFF2-40B4-BE49-F238E27FC236}">
                  <a16:creationId xmlns:a16="http://schemas.microsoft.com/office/drawing/2014/main" id="{AC181722-5349-4FC4-9DF1-663833618335}"/>
                </a:ext>
              </a:extLst>
            </xdr:cNvPr>
            <xdr:cNvPicPr>
              <a:picLocks noChangeAspect="1"/>
            </xdr:cNvPicPr>
          </xdr:nvPicPr>
          <xdr:blipFill>
            <a:blip xmlns:r="http://schemas.openxmlformats.org/officeDocument/2006/relationships" r:embed="rId8"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rot="20675232" flipH="1">
              <a:off x="11268561686" y="8190720"/>
              <a:ext cx="291250" cy="271678"/>
            </a:xfrm>
            <a:prstGeom prst="rect">
              <a:avLst/>
            </a:prstGeom>
          </xdr:spPr>
        </xdr:pic>
      </xdr:grpSp>
      <xdr:sp macro="" textlink="">
        <xdr:nvSpPr>
          <xdr:cNvPr id="10" name="מלבן 9">
            <a:extLst>
              <a:ext uri="{FF2B5EF4-FFF2-40B4-BE49-F238E27FC236}">
                <a16:creationId xmlns:a16="http://schemas.microsoft.com/office/drawing/2014/main" id="{3FD17CF3-AE95-466E-9A47-DCF0970F029F}"/>
              </a:ext>
            </a:extLst>
          </xdr:cNvPr>
          <xdr:cNvSpPr/>
        </xdr:nvSpPr>
        <xdr:spPr>
          <a:xfrm>
            <a:off x="11266440376" y="6553415"/>
            <a:ext cx="2900476" cy="46566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he-IL" sz="1600" b="1">
                <a:solidFill>
                  <a:schemeClr val="dk1"/>
                </a:solidFill>
                <a:effectLst/>
                <a:latin typeface="Gisha" panose="020B0502040204020203" pitchFamily="34" charset="-79"/>
                <a:ea typeface="+mn-ea"/>
                <a:cs typeface="Gisha" panose="020B0502040204020203" pitchFamily="34" charset="-79"/>
              </a:rPr>
              <a:t>לשאלות,</a:t>
            </a:r>
            <a:r>
              <a:rPr lang="he-IL" sz="1600" b="1" baseline="0">
                <a:solidFill>
                  <a:schemeClr val="dk1"/>
                </a:solidFill>
                <a:effectLst/>
                <a:latin typeface="Gisha" panose="020B0502040204020203" pitchFamily="34" charset="-79"/>
                <a:ea typeface="+mn-ea"/>
                <a:cs typeface="Gisha" panose="020B0502040204020203" pitchFamily="34" charset="-79"/>
              </a:rPr>
              <a:t> הערות והארות:</a:t>
            </a:r>
            <a:endParaRPr lang="he-IL" sz="1600" b="1">
              <a:effectLst/>
              <a:latin typeface="Gisha" panose="020B0502040204020203" pitchFamily="34" charset="-79"/>
              <a:cs typeface="Gisha" panose="020B0502040204020203" pitchFamily="34" charset="-79"/>
            </a:endParaRPr>
          </a:p>
        </xdr:txBody>
      </xdr:sp>
      <xdr:pic>
        <xdr:nvPicPr>
          <xdr:cNvPr id="11" name="תמונה 10">
            <a:hlinkClick xmlns:r="http://schemas.openxmlformats.org/officeDocument/2006/relationships" r:id="rId9"/>
            <a:extLst>
              <a:ext uri="{FF2B5EF4-FFF2-40B4-BE49-F238E27FC236}">
                <a16:creationId xmlns:a16="http://schemas.microsoft.com/office/drawing/2014/main" id="{94792242-22F2-4DA8-AC3D-E3DBEE54C53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69389436" y="6631512"/>
            <a:ext cx="489977" cy="501654"/>
          </a:xfrm>
          <a:prstGeom prst="rect">
            <a:avLst/>
          </a:prstGeom>
        </xdr:spPr>
      </xdr:pic>
    </xdr:grpSp>
    <xdr:clientData/>
  </xdr:twoCellAnchor>
  <xdr:twoCellAnchor editAs="oneCell">
    <xdr:from>
      <xdr:col>6</xdr:col>
      <xdr:colOff>228600</xdr:colOff>
      <xdr:row>36</xdr:row>
      <xdr:rowOff>133350</xdr:rowOff>
    </xdr:from>
    <xdr:to>
      <xdr:col>10</xdr:col>
      <xdr:colOff>161925</xdr:colOff>
      <xdr:row>43</xdr:row>
      <xdr:rowOff>161485</xdr:rowOff>
    </xdr:to>
    <xdr:pic>
      <xdr:nvPicPr>
        <xdr:cNvPr id="14" name="תמונה 13">
          <a:extLst>
            <a:ext uri="{FF2B5EF4-FFF2-40B4-BE49-F238E27FC236}">
              <a16:creationId xmlns:a16="http://schemas.microsoft.com/office/drawing/2014/main" id="{CFD36758-610A-4490-A16C-657B81C6A2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27288950" y="5962650"/>
          <a:ext cx="2590800" cy="1161610"/>
        </a:xfrm>
        <a:prstGeom prst="rect">
          <a:avLst/>
        </a:prstGeom>
        <a:ln>
          <a:solidFill>
            <a:schemeClr val="tx1"/>
          </a:solidFill>
        </a:ln>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EEB74-23E8-4DE4-B748-6E7AE391244F}">
  <dimension ref="B1:M53"/>
  <sheetViews>
    <sheetView rightToLeft="1" topLeftCell="A10" workbookViewId="0">
      <selection activeCell="C27" sqref="C27:M29"/>
    </sheetView>
  </sheetViews>
  <sheetFormatPr defaultRowHeight="15" x14ac:dyDescent="0.25"/>
  <cols>
    <col min="1" max="1" width="3.875" style="2" customWidth="1"/>
    <col min="2" max="2" width="3.875" style="1" customWidth="1"/>
    <col min="3" max="3" width="8.875" style="2" customWidth="1"/>
    <col min="4" max="12" width="9" style="2"/>
    <col min="13" max="13" width="11.875" style="2" customWidth="1"/>
    <col min="14" max="14" width="2.875" style="2" customWidth="1"/>
    <col min="15" max="16384" width="9" style="2"/>
  </cols>
  <sheetData>
    <row r="1" spans="2:13" ht="15.75" thickBot="1" x14ac:dyDescent="0.3"/>
    <row r="2" spans="2:13" ht="27.75" x14ac:dyDescent="0.4">
      <c r="B2" s="3"/>
      <c r="C2" s="159" t="s">
        <v>77</v>
      </c>
      <c r="D2" s="159"/>
      <c r="E2" s="159"/>
      <c r="F2" s="159"/>
      <c r="G2" s="159"/>
      <c r="H2" s="159"/>
      <c r="I2" s="159"/>
      <c r="J2" s="159"/>
      <c r="K2" s="159"/>
      <c r="L2" s="159"/>
      <c r="M2" s="160"/>
    </row>
    <row r="3" spans="2:13" ht="15.75" customHeight="1" x14ac:dyDescent="0.25">
      <c r="B3" s="58">
        <v>1</v>
      </c>
      <c r="C3" s="161" t="s">
        <v>106</v>
      </c>
      <c r="D3" s="161"/>
      <c r="E3" s="60"/>
      <c r="F3" s="60"/>
      <c r="G3" s="60"/>
      <c r="H3" s="60"/>
      <c r="I3" s="60"/>
      <c r="J3" s="60"/>
      <c r="K3" s="60"/>
      <c r="L3" s="60"/>
      <c r="M3" s="61"/>
    </row>
    <row r="4" spans="2:13" ht="15.75" customHeight="1" x14ac:dyDescent="0.25">
      <c r="B4" s="58"/>
      <c r="C4" s="162" t="s">
        <v>109</v>
      </c>
      <c r="D4" s="162"/>
      <c r="E4" s="162"/>
      <c r="F4" s="162"/>
      <c r="G4" s="162"/>
      <c r="H4" s="162"/>
      <c r="I4" s="162"/>
      <c r="J4" s="162"/>
      <c r="K4" s="162"/>
      <c r="L4" s="162"/>
      <c r="M4" s="163"/>
    </row>
    <row r="5" spans="2:13" ht="15.75" customHeight="1" x14ac:dyDescent="0.25">
      <c r="B5" s="58"/>
      <c r="C5" s="162"/>
      <c r="D5" s="162"/>
      <c r="E5" s="162"/>
      <c r="F5" s="162"/>
      <c r="G5" s="162"/>
      <c r="H5" s="162"/>
      <c r="I5" s="162"/>
      <c r="J5" s="162"/>
      <c r="K5" s="162"/>
      <c r="L5" s="162"/>
      <c r="M5" s="163"/>
    </row>
    <row r="6" spans="2:13" ht="15.75" customHeight="1" x14ac:dyDescent="0.25">
      <c r="B6" s="58"/>
      <c r="C6" s="162" t="s">
        <v>107</v>
      </c>
      <c r="D6" s="162"/>
      <c r="E6" s="162"/>
      <c r="F6" s="162"/>
      <c r="G6" s="162"/>
      <c r="H6" s="162"/>
      <c r="I6" s="162"/>
      <c r="J6" s="162"/>
      <c r="K6" s="162"/>
      <c r="L6" s="162"/>
      <c r="M6" s="163"/>
    </row>
    <row r="7" spans="2:13" ht="15.75" customHeight="1" x14ac:dyDescent="0.25">
      <c r="B7" s="58"/>
      <c r="C7" s="162" t="s">
        <v>119</v>
      </c>
      <c r="D7" s="162"/>
      <c r="E7" s="162"/>
      <c r="F7" s="162"/>
      <c r="G7" s="162"/>
      <c r="H7" s="162"/>
      <c r="I7" s="162"/>
      <c r="J7" s="162"/>
      <c r="K7" s="162"/>
      <c r="L7" s="162"/>
      <c r="M7" s="163"/>
    </row>
    <row r="8" spans="2:13" ht="9" customHeight="1" x14ac:dyDescent="0.25">
      <c r="B8" s="58"/>
      <c r="C8" s="129"/>
      <c r="D8" s="129"/>
      <c r="E8" s="129"/>
      <c r="F8" s="129"/>
      <c r="G8" s="129"/>
      <c r="H8" s="129"/>
      <c r="I8" s="129"/>
      <c r="J8" s="129"/>
      <c r="K8" s="129"/>
      <c r="L8" s="129"/>
      <c r="M8" s="130"/>
    </row>
    <row r="9" spans="2:13" ht="15.75" customHeight="1" x14ac:dyDescent="0.25">
      <c r="B9" s="58">
        <v>2</v>
      </c>
      <c r="C9" s="164" t="s">
        <v>112</v>
      </c>
      <c r="D9" s="164"/>
      <c r="E9" s="60"/>
      <c r="F9" s="60"/>
      <c r="G9" s="60"/>
      <c r="H9" s="60"/>
      <c r="I9" s="60"/>
      <c r="J9" s="60"/>
      <c r="K9" s="60"/>
      <c r="L9" s="60"/>
      <c r="M9" s="61"/>
    </row>
    <row r="10" spans="2:13" ht="15.75" customHeight="1" x14ac:dyDescent="0.25">
      <c r="B10" s="58"/>
      <c r="C10" s="162" t="s">
        <v>113</v>
      </c>
      <c r="D10" s="162"/>
      <c r="E10" s="162"/>
      <c r="F10" s="162"/>
      <c r="G10" s="162"/>
      <c r="H10" s="162"/>
      <c r="I10" s="162"/>
      <c r="J10" s="162"/>
      <c r="K10" s="162"/>
      <c r="L10" s="162"/>
      <c r="M10" s="163"/>
    </row>
    <row r="11" spans="2:13" ht="15.75" customHeight="1" x14ac:dyDescent="0.25">
      <c r="B11" s="58"/>
      <c r="C11" s="162"/>
      <c r="D11" s="162"/>
      <c r="E11" s="162"/>
      <c r="F11" s="162"/>
      <c r="G11" s="162"/>
      <c r="H11" s="162"/>
      <c r="I11" s="162"/>
      <c r="J11" s="162"/>
      <c r="K11" s="162"/>
      <c r="L11" s="162"/>
      <c r="M11" s="163"/>
    </row>
    <row r="12" spans="2:13" ht="15.75" customHeight="1" x14ac:dyDescent="0.25">
      <c r="B12" s="58"/>
      <c r="C12" s="162"/>
      <c r="D12" s="162"/>
      <c r="E12" s="162"/>
      <c r="F12" s="162"/>
      <c r="G12" s="162"/>
      <c r="H12" s="162"/>
      <c r="I12" s="162"/>
      <c r="J12" s="162"/>
      <c r="K12" s="162"/>
      <c r="L12" s="162"/>
      <c r="M12" s="163"/>
    </row>
    <row r="13" spans="2:13" ht="15.75" customHeight="1" x14ac:dyDescent="0.25">
      <c r="B13" s="58"/>
      <c r="C13" s="162" t="s">
        <v>108</v>
      </c>
      <c r="D13" s="162"/>
      <c r="E13" s="162"/>
      <c r="F13" s="162"/>
      <c r="G13" s="162"/>
      <c r="H13" s="162"/>
      <c r="I13" s="162"/>
      <c r="J13" s="162"/>
      <c r="K13" s="162"/>
      <c r="L13" s="162"/>
      <c r="M13" s="163"/>
    </row>
    <row r="14" spans="2:13" ht="9" customHeight="1" x14ac:dyDescent="0.25">
      <c r="B14" s="58"/>
      <c r="C14" s="60"/>
      <c r="D14" s="60"/>
      <c r="E14" s="60"/>
      <c r="F14" s="60"/>
      <c r="G14" s="60"/>
      <c r="H14" s="60"/>
      <c r="I14" s="60"/>
      <c r="J14" s="60"/>
      <c r="K14" s="60"/>
      <c r="L14" s="60"/>
      <c r="M14" s="61"/>
    </row>
    <row r="15" spans="2:13" ht="15.75" customHeight="1" x14ac:dyDescent="0.25">
      <c r="B15" s="58">
        <v>3</v>
      </c>
      <c r="C15" s="155" t="s">
        <v>78</v>
      </c>
      <c r="D15" s="155"/>
      <c r="E15" s="155"/>
      <c r="F15" s="155"/>
      <c r="G15" s="155"/>
      <c r="H15" s="155"/>
      <c r="I15" s="155"/>
      <c r="J15" s="155"/>
      <c r="K15" s="155"/>
      <c r="L15" s="155"/>
      <c r="M15" s="156"/>
    </row>
    <row r="16" spans="2:13" ht="15.75" customHeight="1" x14ac:dyDescent="0.25">
      <c r="B16" s="58"/>
      <c r="C16" s="155"/>
      <c r="D16" s="155"/>
      <c r="E16" s="155"/>
      <c r="F16" s="155"/>
      <c r="G16" s="155"/>
      <c r="H16" s="155"/>
      <c r="I16" s="155"/>
      <c r="J16" s="155"/>
      <c r="K16" s="155"/>
      <c r="L16" s="155"/>
      <c r="M16" s="156"/>
    </row>
    <row r="17" spans="2:13" ht="9" customHeight="1" x14ac:dyDescent="0.25">
      <c r="B17" s="58"/>
      <c r="C17" s="155"/>
      <c r="D17" s="155"/>
      <c r="E17" s="155"/>
      <c r="F17" s="155"/>
      <c r="G17" s="155"/>
      <c r="H17" s="155"/>
      <c r="I17" s="155"/>
      <c r="J17" s="155"/>
      <c r="K17" s="155"/>
      <c r="L17" s="155"/>
      <c r="M17" s="156"/>
    </row>
    <row r="18" spans="2:13" ht="15.75" customHeight="1" x14ac:dyDescent="0.25">
      <c r="B18" s="62">
        <v>4</v>
      </c>
      <c r="C18" s="155" t="s">
        <v>79</v>
      </c>
      <c r="D18" s="155"/>
      <c r="E18" s="155"/>
      <c r="F18" s="155"/>
      <c r="G18" s="155"/>
      <c r="H18" s="155"/>
      <c r="I18" s="155"/>
      <c r="J18" s="155"/>
      <c r="K18" s="155"/>
      <c r="L18" s="155"/>
      <c r="M18" s="156"/>
    </row>
    <row r="19" spans="2:13" ht="15.75" customHeight="1" x14ac:dyDescent="0.25">
      <c r="B19" s="62"/>
      <c r="C19" s="155"/>
      <c r="D19" s="155"/>
      <c r="E19" s="155"/>
      <c r="F19" s="155"/>
      <c r="G19" s="155"/>
      <c r="H19" s="155"/>
      <c r="I19" s="155"/>
      <c r="J19" s="155"/>
      <c r="K19" s="155"/>
      <c r="L19" s="155"/>
      <c r="M19" s="156"/>
    </row>
    <row r="20" spans="2:13" ht="9" customHeight="1" x14ac:dyDescent="0.25">
      <c r="B20" s="58"/>
      <c r="C20" s="155"/>
      <c r="D20" s="155"/>
      <c r="E20" s="155"/>
      <c r="F20" s="155"/>
      <c r="G20" s="155"/>
      <c r="H20" s="155"/>
      <c r="I20" s="155"/>
      <c r="J20" s="155"/>
      <c r="K20" s="155"/>
      <c r="L20" s="155"/>
      <c r="M20" s="156"/>
    </row>
    <row r="21" spans="2:13" ht="15.75" customHeight="1" x14ac:dyDescent="0.25">
      <c r="B21" s="59">
        <v>5</v>
      </c>
      <c r="C21" s="154" t="s">
        <v>115</v>
      </c>
      <c r="D21" s="154"/>
      <c r="E21" s="127"/>
      <c r="F21" s="127"/>
      <c r="G21" s="127"/>
      <c r="H21" s="127"/>
      <c r="I21" s="127"/>
      <c r="J21" s="127"/>
      <c r="K21" s="127"/>
      <c r="L21" s="127"/>
      <c r="M21" s="128"/>
    </row>
    <row r="22" spans="2:13" ht="15.75" customHeight="1" x14ac:dyDescent="0.25">
      <c r="B22" s="58"/>
      <c r="C22" s="152" t="s">
        <v>114</v>
      </c>
      <c r="D22" s="152"/>
      <c r="E22" s="152"/>
      <c r="F22" s="152"/>
      <c r="G22" s="152"/>
      <c r="H22" s="152"/>
      <c r="I22" s="152"/>
      <c r="J22" s="152"/>
      <c r="K22" s="152"/>
      <c r="L22" s="152"/>
      <c r="M22" s="153"/>
    </row>
    <row r="23" spans="2:13" ht="15.75" customHeight="1" x14ac:dyDescent="0.25">
      <c r="B23" s="58"/>
      <c r="C23" s="152"/>
      <c r="D23" s="152"/>
      <c r="E23" s="152"/>
      <c r="F23" s="152"/>
      <c r="G23" s="152"/>
      <c r="H23" s="152"/>
      <c r="I23" s="152"/>
      <c r="J23" s="152"/>
      <c r="K23" s="152"/>
      <c r="L23" s="152"/>
      <c r="M23" s="153"/>
    </row>
    <row r="24" spans="2:13" ht="15.75" customHeight="1" x14ac:dyDescent="0.25">
      <c r="B24" s="58"/>
      <c r="C24" s="152" t="s">
        <v>110</v>
      </c>
      <c r="D24" s="152"/>
      <c r="E24" s="152"/>
      <c r="F24" s="152"/>
      <c r="G24" s="152"/>
      <c r="H24" s="152"/>
      <c r="I24" s="152"/>
      <c r="J24" s="152"/>
      <c r="K24" s="152"/>
      <c r="L24" s="152"/>
      <c r="M24" s="153"/>
    </row>
    <row r="25" spans="2:13" ht="15.75" customHeight="1" x14ac:dyDescent="0.25">
      <c r="B25" s="59"/>
      <c r="C25" s="155" t="s">
        <v>142</v>
      </c>
      <c r="D25" s="155"/>
      <c r="E25" s="155"/>
      <c r="F25" s="155"/>
      <c r="G25" s="155"/>
      <c r="H25" s="155"/>
      <c r="I25" s="155"/>
      <c r="J25" s="155"/>
      <c r="K25" s="155"/>
      <c r="L25" s="155"/>
      <c r="M25" s="156"/>
    </row>
    <row r="26" spans="2:13" ht="15.75" customHeight="1" x14ac:dyDescent="0.25">
      <c r="B26" s="59"/>
      <c r="C26" s="155"/>
      <c r="D26" s="155"/>
      <c r="E26" s="155"/>
      <c r="F26" s="155"/>
      <c r="G26" s="155"/>
      <c r="H26" s="155"/>
      <c r="I26" s="155"/>
      <c r="J26" s="155"/>
      <c r="K26" s="155"/>
      <c r="L26" s="155"/>
      <c r="M26" s="156"/>
    </row>
    <row r="27" spans="2:13" ht="15.75" customHeight="1" x14ac:dyDescent="0.25">
      <c r="B27" s="59"/>
      <c r="C27" s="152" t="s">
        <v>143</v>
      </c>
      <c r="D27" s="152"/>
      <c r="E27" s="152"/>
      <c r="F27" s="152"/>
      <c r="G27" s="152"/>
      <c r="H27" s="152"/>
      <c r="I27" s="152"/>
      <c r="J27" s="152"/>
      <c r="K27" s="152"/>
      <c r="L27" s="152"/>
      <c r="M27" s="153"/>
    </row>
    <row r="28" spans="2:13" ht="15.75" customHeight="1" x14ac:dyDescent="0.25">
      <c r="B28" s="59"/>
      <c r="C28" s="152"/>
      <c r="D28" s="152"/>
      <c r="E28" s="152"/>
      <c r="F28" s="152"/>
      <c r="G28" s="152"/>
      <c r="H28" s="152"/>
      <c r="I28" s="152"/>
      <c r="J28" s="152"/>
      <c r="K28" s="152"/>
      <c r="L28" s="152"/>
      <c r="M28" s="153"/>
    </row>
    <row r="29" spans="2:13" ht="15.75" customHeight="1" x14ac:dyDescent="0.25">
      <c r="B29" s="59"/>
      <c r="C29" s="152"/>
      <c r="D29" s="152"/>
      <c r="E29" s="152"/>
      <c r="F29" s="152"/>
      <c r="G29" s="152"/>
      <c r="H29" s="152"/>
      <c r="I29" s="152"/>
      <c r="J29" s="152"/>
      <c r="K29" s="152"/>
      <c r="L29" s="152"/>
      <c r="M29" s="153"/>
    </row>
    <row r="30" spans="2:13" ht="15.75" customHeight="1" x14ac:dyDescent="0.25">
      <c r="B30" s="59"/>
      <c r="C30" s="152" t="s">
        <v>144</v>
      </c>
      <c r="D30" s="152"/>
      <c r="E30" s="152"/>
      <c r="F30" s="152"/>
      <c r="G30" s="152"/>
      <c r="H30" s="152"/>
      <c r="I30" s="152"/>
      <c r="J30" s="152"/>
      <c r="K30" s="152"/>
      <c r="L30" s="152"/>
      <c r="M30" s="153"/>
    </row>
    <row r="31" spans="2:13" ht="15.75" customHeight="1" x14ac:dyDescent="0.25">
      <c r="B31" s="59"/>
      <c r="C31" s="152"/>
      <c r="D31" s="152"/>
      <c r="E31" s="152"/>
      <c r="F31" s="152"/>
      <c r="G31" s="152"/>
      <c r="H31" s="152"/>
      <c r="I31" s="152"/>
      <c r="J31" s="152"/>
      <c r="K31" s="152"/>
      <c r="L31" s="152"/>
      <c r="M31" s="153"/>
    </row>
    <row r="32" spans="2:13" ht="15.75" customHeight="1" x14ac:dyDescent="0.25">
      <c r="B32" s="59"/>
      <c r="C32" s="152" t="s">
        <v>141</v>
      </c>
      <c r="D32" s="152"/>
      <c r="E32" s="152"/>
      <c r="F32" s="152"/>
      <c r="G32" s="152"/>
      <c r="H32" s="152"/>
      <c r="I32" s="152"/>
      <c r="J32" s="152"/>
      <c r="K32" s="152"/>
      <c r="L32" s="152"/>
      <c r="M32" s="153"/>
    </row>
    <row r="33" spans="2:13" ht="15.75" customHeight="1" x14ac:dyDescent="0.25">
      <c r="B33" s="59"/>
      <c r="C33" s="152"/>
      <c r="D33" s="152"/>
      <c r="E33" s="152"/>
      <c r="F33" s="152"/>
      <c r="G33" s="152"/>
      <c r="H33" s="152"/>
      <c r="I33" s="152"/>
      <c r="J33" s="152"/>
      <c r="K33" s="152"/>
      <c r="L33" s="152"/>
      <c r="M33" s="153"/>
    </row>
    <row r="34" spans="2:13" ht="9" customHeight="1" x14ac:dyDescent="0.25">
      <c r="B34" s="58"/>
      <c r="C34" s="125"/>
      <c r="D34" s="125"/>
      <c r="E34" s="125"/>
      <c r="F34" s="125"/>
      <c r="G34" s="125"/>
      <c r="H34" s="125"/>
      <c r="I34" s="125"/>
      <c r="J34" s="125"/>
      <c r="K34" s="125"/>
      <c r="L34" s="125"/>
      <c r="M34" s="126"/>
    </row>
    <row r="35" spans="2:13" ht="15.75" customHeight="1" x14ac:dyDescent="0.25">
      <c r="B35" s="58">
        <v>6</v>
      </c>
      <c r="C35" s="165" t="s">
        <v>111</v>
      </c>
      <c r="D35" s="165"/>
      <c r="E35" s="165"/>
      <c r="F35" s="165"/>
      <c r="G35" s="165"/>
      <c r="H35" s="165"/>
      <c r="I35" s="165"/>
      <c r="J35" s="165"/>
      <c r="K35" s="165"/>
      <c r="L35" s="165"/>
      <c r="M35" s="166"/>
    </row>
    <row r="36" spans="2:13" ht="15.75" customHeight="1" x14ac:dyDescent="0.25">
      <c r="B36" s="58"/>
      <c r="C36" s="167" t="s">
        <v>80</v>
      </c>
      <c r="D36" s="167"/>
      <c r="E36" s="167"/>
      <c r="F36" s="167"/>
      <c r="G36" s="167"/>
      <c r="H36" s="167"/>
      <c r="I36" s="167"/>
      <c r="J36" s="167"/>
      <c r="K36" s="167"/>
      <c r="L36" s="167"/>
      <c r="M36" s="168"/>
    </row>
    <row r="37" spans="2:13" ht="15.75" customHeight="1" x14ac:dyDescent="0.25">
      <c r="B37" s="58"/>
      <c r="C37" s="167" t="s">
        <v>81</v>
      </c>
      <c r="D37" s="167"/>
      <c r="E37" s="167"/>
      <c r="F37" s="167"/>
      <c r="G37" s="167"/>
      <c r="H37" s="167"/>
      <c r="I37" s="167"/>
      <c r="J37" s="167"/>
      <c r="K37" s="167"/>
      <c r="L37" s="167"/>
      <c r="M37" s="168"/>
    </row>
    <row r="38" spans="2:13" ht="15.75" customHeight="1" x14ac:dyDescent="0.25">
      <c r="B38" s="58"/>
      <c r="C38" s="167" t="s">
        <v>82</v>
      </c>
      <c r="D38" s="167"/>
      <c r="E38" s="167"/>
      <c r="F38" s="167"/>
      <c r="G38" s="167"/>
      <c r="H38" s="167"/>
      <c r="I38" s="167"/>
      <c r="J38" s="167"/>
      <c r="K38" s="167"/>
      <c r="L38" s="167"/>
      <c r="M38" s="168"/>
    </row>
    <row r="39" spans="2:13" ht="15.75" customHeight="1" x14ac:dyDescent="0.25">
      <c r="B39" s="58"/>
      <c r="C39" s="167" t="s">
        <v>83</v>
      </c>
      <c r="D39" s="167"/>
      <c r="E39" s="167"/>
      <c r="F39" s="167"/>
      <c r="G39" s="167"/>
      <c r="H39" s="167"/>
      <c r="I39" s="167"/>
      <c r="J39" s="167"/>
      <c r="K39" s="167"/>
      <c r="L39" s="167"/>
      <c r="M39" s="168"/>
    </row>
    <row r="40" spans="2:13" ht="9" customHeight="1" x14ac:dyDescent="0.25">
      <c r="B40" s="58"/>
      <c r="C40" s="125"/>
      <c r="D40" s="125"/>
      <c r="E40" s="125"/>
      <c r="F40" s="125"/>
      <c r="G40" s="125"/>
      <c r="H40" s="125"/>
      <c r="I40" s="125"/>
      <c r="J40" s="125"/>
      <c r="K40" s="125"/>
      <c r="L40" s="125"/>
      <c r="M40" s="126"/>
    </row>
    <row r="41" spans="2:13" ht="15.75" customHeight="1" thickBot="1" x14ac:dyDescent="0.3">
      <c r="B41" s="133">
        <v>7</v>
      </c>
      <c r="C41" s="157" t="s">
        <v>84</v>
      </c>
      <c r="D41" s="157"/>
      <c r="E41" s="157"/>
      <c r="F41" s="157"/>
      <c r="G41" s="157"/>
      <c r="H41" s="157"/>
      <c r="I41" s="157"/>
      <c r="J41" s="157"/>
      <c r="K41" s="157"/>
      <c r="L41" s="157"/>
      <c r="M41" s="158"/>
    </row>
    <row r="42" spans="2:13" ht="15.75" customHeight="1" x14ac:dyDescent="0.25"/>
    <row r="43" spans="2:13" ht="15.75" customHeight="1" x14ac:dyDescent="0.25"/>
    <row r="44" spans="2:13" ht="15.75" customHeight="1" x14ac:dyDescent="0.25"/>
    <row r="45" spans="2:13" ht="15.75" customHeight="1" x14ac:dyDescent="0.25"/>
    <row r="46" spans="2:13" ht="15.75" customHeight="1" x14ac:dyDescent="0.25"/>
    <row r="47" spans="2:13" ht="15.75" customHeight="1" x14ac:dyDescent="0.25"/>
    <row r="48" spans="2:13" ht="15.75" customHeight="1" x14ac:dyDescent="0.25"/>
    <row r="49" ht="15.75" customHeight="1" x14ac:dyDescent="0.25"/>
    <row r="50" ht="15.75" customHeight="1" x14ac:dyDescent="0.25"/>
    <row r="51" ht="15.75" customHeight="1" x14ac:dyDescent="0.25"/>
    <row r="52" ht="15.75" customHeight="1" x14ac:dyDescent="0.25"/>
    <row r="53" ht="15.75" customHeight="1" x14ac:dyDescent="0.25"/>
  </sheetData>
  <mergeCells count="23">
    <mergeCell ref="C41:M41"/>
    <mergeCell ref="C2:M2"/>
    <mergeCell ref="C15:M17"/>
    <mergeCell ref="C18:M20"/>
    <mergeCell ref="C3:D3"/>
    <mergeCell ref="C4:M5"/>
    <mergeCell ref="C6:M6"/>
    <mergeCell ref="C13:M13"/>
    <mergeCell ref="C7:M7"/>
    <mergeCell ref="C9:D9"/>
    <mergeCell ref="C10:M12"/>
    <mergeCell ref="C35:M35"/>
    <mergeCell ref="C36:M36"/>
    <mergeCell ref="C37:M37"/>
    <mergeCell ref="C38:M38"/>
    <mergeCell ref="C39:M39"/>
    <mergeCell ref="C32:M33"/>
    <mergeCell ref="C30:M31"/>
    <mergeCell ref="C22:M23"/>
    <mergeCell ref="C21:D21"/>
    <mergeCell ref="C24:M24"/>
    <mergeCell ref="C25:M26"/>
    <mergeCell ref="C27:M2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5A247-CB3A-4A16-8E30-9BD3B941F22C}">
  <dimension ref="A1:CX488"/>
  <sheetViews>
    <sheetView rightToLeft="1" topLeftCell="D1" workbookViewId="0">
      <selection activeCell="D5" sqref="D5"/>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'07.21'!W42:X42-V42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V43+'07.21'!W43:X43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V44+'07.21'!W44:X44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126" priority="35">
      <formula>$T$35&lt;0</formula>
    </cfRule>
  </conditionalFormatting>
  <conditionalFormatting sqref="R46:Y53">
    <cfRule type="containsText" dxfId="125" priority="34" operator="containsText" text="אתם">
      <formula>NOT(ISERROR(SEARCH("אתם",R46)))</formula>
    </cfRule>
  </conditionalFormatting>
  <conditionalFormatting sqref="W17:W25 W30:W32">
    <cfRule type="cellIs" dxfId="124" priority="27" operator="lessThan">
      <formula>0</formula>
    </cfRule>
  </conditionalFormatting>
  <conditionalFormatting sqref="W38">
    <cfRule type="cellIs" dxfId="123" priority="22" operator="lessThan">
      <formula>0</formula>
    </cfRule>
  </conditionalFormatting>
  <conditionalFormatting sqref="D4:D44">
    <cfRule type="containsBlanks" dxfId="122" priority="18">
      <formula>LEN(TRIM(D4))=0</formula>
    </cfRule>
    <cfRule type="cellIs" dxfId="121" priority="19" operator="lessThan">
      <formula>C4*0.95</formula>
    </cfRule>
    <cfRule type="cellIs" dxfId="120" priority="20" operator="greaterThan">
      <formula>C4*1.05</formula>
    </cfRule>
    <cfRule type="cellIs" dxfId="119" priority="21" operator="between">
      <formula>C4*1.05</formula>
      <formula>C4*0.95</formula>
    </cfRule>
  </conditionalFormatting>
  <conditionalFormatting sqref="J4:J36">
    <cfRule type="containsBlanks" dxfId="118" priority="14">
      <formula>LEN(TRIM(J4))=0</formula>
    </cfRule>
    <cfRule type="cellIs" dxfId="117" priority="15" operator="lessThan">
      <formula>I4*0.8</formula>
    </cfRule>
    <cfRule type="cellIs" dxfId="116" priority="16" operator="greaterThan">
      <formula>I4*1.2</formula>
    </cfRule>
    <cfRule type="cellIs" dxfId="115" priority="17" operator="between">
      <formula>I4*1.2</formula>
      <formula>I4*0.8</formula>
    </cfRule>
  </conditionalFormatting>
  <conditionalFormatting sqref="P4:P21">
    <cfRule type="containsBlanks" dxfId="114" priority="10">
      <formula>LEN(TRIM(P4))=0</formula>
    </cfRule>
    <cfRule type="cellIs" dxfId="113" priority="11" operator="lessThan">
      <formula>O4*0.95</formula>
    </cfRule>
    <cfRule type="cellIs" dxfId="112" priority="12" operator="greaterThan">
      <formula>O4*1.05</formula>
    </cfRule>
    <cfRule type="cellIs" dxfId="111" priority="13" operator="between">
      <formula>O4*1.05</formula>
      <formula>O4*0.95</formula>
    </cfRule>
  </conditionalFormatting>
  <conditionalFormatting sqref="V4:V13">
    <cfRule type="containsBlanks" dxfId="110" priority="3">
      <formula>LEN(TRIM(V4))=0</formula>
    </cfRule>
    <cfRule type="cellIs" dxfId="109" priority="7" operator="greaterThan">
      <formula>U4*1.05</formula>
    </cfRule>
    <cfRule type="cellIs" dxfId="108" priority="8" operator="lessThan">
      <formula>U4*0.95</formula>
    </cfRule>
    <cfRule type="cellIs" dxfId="107" priority="9" operator="between">
      <formula>U4*1.05</formula>
      <formula>U4*0.95</formula>
    </cfRule>
  </conditionalFormatting>
  <conditionalFormatting sqref="V17:V25">
    <cfRule type="cellIs" dxfId="106" priority="2" operator="equal">
      <formula>0</formula>
    </cfRule>
    <cfRule type="cellIs" dxfId="105" priority="4" operator="lessThan">
      <formula>U17*0.9</formula>
    </cfRule>
    <cfRule type="cellIs" dxfId="104" priority="5" operator="greaterThan">
      <formula>U17*1.1</formula>
    </cfRule>
    <cfRule type="cellIs" dxfId="103" priority="6" operator="between">
      <formula>U17*1.1</formula>
      <formula>U17*0.9</formula>
    </cfRule>
  </conditionalFormatting>
  <conditionalFormatting sqref="W4:W13">
    <cfRule type="cellIs" dxfId="102" priority="1" operator="lessThan">
      <formula>0</formula>
    </cfRule>
  </conditionalFormatting>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802E-B7B2-439B-B996-7DF3AA434464}">
  <dimension ref="A1:CX488"/>
  <sheetViews>
    <sheetView rightToLeft="1" workbookViewId="0">
      <selection activeCell="A4" sqref="A4:A10"/>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'08.21'!W42:X42-V42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V43+'08.21'!W43:X43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V44+'08.21'!W44:X44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101" priority="35">
      <formula>$T$35&lt;0</formula>
    </cfRule>
  </conditionalFormatting>
  <conditionalFormatting sqref="R46:Y53">
    <cfRule type="containsText" dxfId="100" priority="34" operator="containsText" text="אתם">
      <formula>NOT(ISERROR(SEARCH("אתם",R46)))</formula>
    </cfRule>
  </conditionalFormatting>
  <conditionalFormatting sqref="W17:W25 W30:W32">
    <cfRule type="cellIs" dxfId="99" priority="27" operator="lessThan">
      <formula>0</formula>
    </cfRule>
  </conditionalFormatting>
  <conditionalFormatting sqref="W38">
    <cfRule type="cellIs" dxfId="98" priority="22" operator="lessThan">
      <formula>0</formula>
    </cfRule>
  </conditionalFormatting>
  <conditionalFormatting sqref="D4:D44">
    <cfRule type="containsBlanks" dxfId="97" priority="18">
      <formula>LEN(TRIM(D4))=0</formula>
    </cfRule>
    <cfRule type="cellIs" dxfId="96" priority="19" operator="lessThan">
      <formula>C4*0.95</formula>
    </cfRule>
    <cfRule type="cellIs" dxfId="95" priority="20" operator="greaterThan">
      <formula>C4*1.05</formula>
    </cfRule>
    <cfRule type="cellIs" dxfId="94" priority="21" operator="between">
      <formula>C4*1.05</formula>
      <formula>C4*0.95</formula>
    </cfRule>
  </conditionalFormatting>
  <conditionalFormatting sqref="J4:J36">
    <cfRule type="containsBlanks" dxfId="93" priority="14">
      <formula>LEN(TRIM(J4))=0</formula>
    </cfRule>
    <cfRule type="cellIs" dxfId="92" priority="15" operator="lessThan">
      <formula>I4*0.8</formula>
    </cfRule>
    <cfRule type="cellIs" dxfId="91" priority="16" operator="greaterThan">
      <formula>I4*1.2</formula>
    </cfRule>
    <cfRule type="cellIs" dxfId="90" priority="17" operator="between">
      <formula>I4*1.2</formula>
      <formula>I4*0.8</formula>
    </cfRule>
  </conditionalFormatting>
  <conditionalFormatting sqref="P4:P21">
    <cfRule type="containsBlanks" dxfId="89" priority="10">
      <formula>LEN(TRIM(P4))=0</formula>
    </cfRule>
    <cfRule type="cellIs" dxfId="88" priority="11" operator="lessThan">
      <formula>O4*0.95</formula>
    </cfRule>
    <cfRule type="cellIs" dxfId="87" priority="12" operator="greaterThan">
      <formula>O4*1.05</formula>
    </cfRule>
    <cfRule type="cellIs" dxfId="86" priority="13" operator="between">
      <formula>O4*1.05</formula>
      <formula>O4*0.95</formula>
    </cfRule>
  </conditionalFormatting>
  <conditionalFormatting sqref="V4:V13">
    <cfRule type="containsBlanks" dxfId="85" priority="3">
      <formula>LEN(TRIM(V4))=0</formula>
    </cfRule>
    <cfRule type="cellIs" dxfId="84" priority="7" operator="greaterThan">
      <formula>U4*1.05</formula>
    </cfRule>
    <cfRule type="cellIs" dxfId="83" priority="8" operator="lessThan">
      <formula>U4*0.95</formula>
    </cfRule>
    <cfRule type="cellIs" dxfId="82" priority="9" operator="between">
      <formula>U4*1.05</formula>
      <formula>U4*0.95</formula>
    </cfRule>
  </conditionalFormatting>
  <conditionalFormatting sqref="V17:V25">
    <cfRule type="cellIs" dxfId="81" priority="2" operator="equal">
      <formula>0</formula>
    </cfRule>
    <cfRule type="cellIs" dxfId="80" priority="4" operator="lessThan">
      <formula>U17*0.9</formula>
    </cfRule>
    <cfRule type="cellIs" dxfId="79" priority="5" operator="greaterThan">
      <formula>U17*1.1</formula>
    </cfRule>
    <cfRule type="cellIs" dxfId="78" priority="6" operator="between">
      <formula>U17*1.1</formula>
      <formula>U17*0.9</formula>
    </cfRule>
  </conditionalFormatting>
  <conditionalFormatting sqref="W4:W13">
    <cfRule type="cellIs" dxfId="77" priority="1" operator="lessThan">
      <formula>0</formula>
    </cfRule>
  </conditionalFormatting>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0B88-4064-4423-9432-1EB40C05F38E}">
  <dimension ref="A1:CX488"/>
  <sheetViews>
    <sheetView rightToLeft="1" topLeftCell="D1" workbookViewId="0">
      <selection activeCell="D4" sqref="D4"/>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'09.21'!W42:X42-V42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V43+'09.21'!W43:X43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V44+'09.21'!W44:X44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76" priority="35">
      <formula>$T$35&lt;0</formula>
    </cfRule>
  </conditionalFormatting>
  <conditionalFormatting sqref="R46:Y53">
    <cfRule type="containsText" dxfId="75" priority="34" operator="containsText" text="אתם">
      <formula>NOT(ISERROR(SEARCH("אתם",R46)))</formula>
    </cfRule>
  </conditionalFormatting>
  <conditionalFormatting sqref="W17:W25 W30:W32">
    <cfRule type="cellIs" dxfId="74" priority="27" operator="lessThan">
      <formula>0</formula>
    </cfRule>
  </conditionalFormatting>
  <conditionalFormatting sqref="W38">
    <cfRule type="cellIs" dxfId="73" priority="22" operator="lessThan">
      <formula>0</formula>
    </cfRule>
  </conditionalFormatting>
  <conditionalFormatting sqref="D4:D44">
    <cfRule type="containsBlanks" dxfId="72" priority="18">
      <formula>LEN(TRIM(D4))=0</formula>
    </cfRule>
    <cfRule type="cellIs" dxfId="71" priority="19" operator="lessThan">
      <formula>C4*0.95</formula>
    </cfRule>
    <cfRule type="cellIs" dxfId="70" priority="20" operator="greaterThan">
      <formula>C4*1.05</formula>
    </cfRule>
    <cfRule type="cellIs" dxfId="69" priority="21" operator="between">
      <formula>C4*1.05</formula>
      <formula>C4*0.95</formula>
    </cfRule>
  </conditionalFormatting>
  <conditionalFormatting sqref="J4:J36">
    <cfRule type="containsBlanks" dxfId="68" priority="14">
      <formula>LEN(TRIM(J4))=0</formula>
    </cfRule>
    <cfRule type="cellIs" dxfId="67" priority="15" operator="lessThan">
      <formula>I4*0.8</formula>
    </cfRule>
    <cfRule type="cellIs" dxfId="66" priority="16" operator="greaterThan">
      <formula>I4*1.2</formula>
    </cfRule>
    <cfRule type="cellIs" dxfId="65" priority="17" operator="between">
      <formula>I4*1.2</formula>
      <formula>I4*0.8</formula>
    </cfRule>
  </conditionalFormatting>
  <conditionalFormatting sqref="P4:P21">
    <cfRule type="containsBlanks" dxfId="64" priority="10">
      <formula>LEN(TRIM(P4))=0</formula>
    </cfRule>
    <cfRule type="cellIs" dxfId="63" priority="11" operator="lessThan">
      <formula>O4*0.95</formula>
    </cfRule>
    <cfRule type="cellIs" dxfId="62" priority="12" operator="greaterThan">
      <formula>O4*1.05</formula>
    </cfRule>
    <cfRule type="cellIs" dxfId="61" priority="13" operator="between">
      <formula>O4*1.05</formula>
      <formula>O4*0.95</formula>
    </cfRule>
  </conditionalFormatting>
  <conditionalFormatting sqref="V4:V13">
    <cfRule type="containsBlanks" dxfId="60" priority="3">
      <formula>LEN(TRIM(V4))=0</formula>
    </cfRule>
    <cfRule type="cellIs" dxfId="59" priority="7" operator="greaterThan">
      <formula>U4*1.05</formula>
    </cfRule>
    <cfRule type="cellIs" dxfId="58" priority="8" operator="lessThan">
      <formula>U4*0.95</formula>
    </cfRule>
    <cfRule type="cellIs" dxfId="57" priority="9" operator="between">
      <formula>U4*1.05</formula>
      <formula>U4*0.95</formula>
    </cfRule>
  </conditionalFormatting>
  <conditionalFormatting sqref="V17:V25">
    <cfRule type="cellIs" dxfId="56" priority="2" operator="equal">
      <formula>0</formula>
    </cfRule>
    <cfRule type="cellIs" dxfId="55" priority="4" operator="lessThan">
      <formula>U17*0.9</formula>
    </cfRule>
    <cfRule type="cellIs" dxfId="54" priority="5" operator="greaterThan">
      <formula>U17*1.1</formula>
    </cfRule>
    <cfRule type="cellIs" dxfId="53" priority="6" operator="between">
      <formula>U17*1.1</formula>
      <formula>U17*0.9</formula>
    </cfRule>
  </conditionalFormatting>
  <conditionalFormatting sqref="W4:W13">
    <cfRule type="cellIs" dxfId="52" priority="1" operator="lessThan">
      <formula>0</formula>
    </cfRule>
  </conditionalFormatting>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DE813-1CA9-428A-9FF0-6759C3700282}">
  <dimension ref="A1:CX488"/>
  <sheetViews>
    <sheetView rightToLeft="1" workbookViewId="0">
      <selection activeCell="A4" sqref="A4:A10"/>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'10.21'!W42:X42-V42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תכנון!S42+'01.21'!V43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תכנון!S43+'01.21'!V44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51" priority="35">
      <formula>$T$35&lt;0</formula>
    </cfRule>
  </conditionalFormatting>
  <conditionalFormatting sqref="R46:Y53">
    <cfRule type="containsText" dxfId="50" priority="34" operator="containsText" text="אתם">
      <formula>NOT(ISERROR(SEARCH("אתם",R46)))</formula>
    </cfRule>
  </conditionalFormatting>
  <conditionalFormatting sqref="W17:W25 W30:W32">
    <cfRule type="cellIs" dxfId="49" priority="27" operator="lessThan">
      <formula>0</formula>
    </cfRule>
  </conditionalFormatting>
  <conditionalFormatting sqref="W38">
    <cfRule type="cellIs" dxfId="48" priority="22" operator="lessThan">
      <formula>0</formula>
    </cfRule>
  </conditionalFormatting>
  <conditionalFormatting sqref="D4:D44">
    <cfRule type="containsBlanks" dxfId="47" priority="18">
      <formula>LEN(TRIM(D4))=0</formula>
    </cfRule>
    <cfRule type="cellIs" dxfId="46" priority="19" operator="lessThan">
      <formula>C4*0.95</formula>
    </cfRule>
    <cfRule type="cellIs" dxfId="45" priority="20" operator="greaterThan">
      <formula>C4*1.05</formula>
    </cfRule>
    <cfRule type="cellIs" dxfId="44" priority="21" operator="between">
      <formula>C4*1.05</formula>
      <formula>C4*0.95</formula>
    </cfRule>
  </conditionalFormatting>
  <conditionalFormatting sqref="J4:J36">
    <cfRule type="containsBlanks" dxfId="43" priority="14">
      <formula>LEN(TRIM(J4))=0</formula>
    </cfRule>
    <cfRule type="cellIs" dxfId="42" priority="15" operator="lessThan">
      <formula>I4*0.8</formula>
    </cfRule>
    <cfRule type="cellIs" dxfId="41" priority="16" operator="greaterThan">
      <formula>I4*1.2</formula>
    </cfRule>
    <cfRule type="cellIs" dxfId="40" priority="17" operator="between">
      <formula>I4*1.2</formula>
      <formula>I4*0.8</formula>
    </cfRule>
  </conditionalFormatting>
  <conditionalFormatting sqref="P4:P21">
    <cfRule type="containsBlanks" dxfId="39" priority="10">
      <formula>LEN(TRIM(P4))=0</formula>
    </cfRule>
    <cfRule type="cellIs" dxfId="38" priority="11" operator="lessThan">
      <formula>O4*0.95</formula>
    </cfRule>
    <cfRule type="cellIs" dxfId="37" priority="12" operator="greaterThan">
      <formula>O4*1.05</formula>
    </cfRule>
    <cfRule type="cellIs" dxfId="36" priority="13" operator="between">
      <formula>O4*1.05</formula>
      <formula>O4*0.95</formula>
    </cfRule>
  </conditionalFormatting>
  <conditionalFormatting sqref="V4:V13">
    <cfRule type="containsBlanks" dxfId="35" priority="3">
      <formula>LEN(TRIM(V4))=0</formula>
    </cfRule>
    <cfRule type="cellIs" dxfId="34" priority="7" operator="greaterThan">
      <formula>U4*1.05</formula>
    </cfRule>
    <cfRule type="cellIs" dxfId="33" priority="8" operator="lessThan">
      <formula>U4*0.95</formula>
    </cfRule>
    <cfRule type="cellIs" dxfId="32" priority="9" operator="between">
      <formula>U4*1.05</formula>
      <formula>U4*0.95</formula>
    </cfRule>
  </conditionalFormatting>
  <conditionalFormatting sqref="V17:V25">
    <cfRule type="cellIs" dxfId="31" priority="2" operator="equal">
      <formula>0</formula>
    </cfRule>
    <cfRule type="cellIs" dxfId="30" priority="4" operator="lessThan">
      <formula>U17*0.9</formula>
    </cfRule>
    <cfRule type="cellIs" dxfId="29" priority="5" operator="greaterThan">
      <formula>U17*1.1</formula>
    </cfRule>
    <cfRule type="cellIs" dxfId="28" priority="6" operator="between">
      <formula>U17*1.1</formula>
      <formula>U17*0.9</formula>
    </cfRule>
  </conditionalFormatting>
  <conditionalFormatting sqref="W4:W13">
    <cfRule type="cellIs" dxfId="27" priority="1" operator="lessThan">
      <formula>0</formula>
    </cfRule>
  </conditionalFormatting>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13176-E30A-4E66-87FA-49089D0EA8A7}">
  <dimension ref="A1:CX488"/>
  <sheetViews>
    <sheetView rightToLeft="1" workbookViewId="0">
      <selection activeCell="A4" sqref="A4:A10"/>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31"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132"/>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'11.21'!W42:X42-'12.21'!V42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36">
        <f>'11.21'!W43:X43+'12.21'!V43</f>
        <v>0</v>
      </c>
      <c r="X43" s="237"/>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'11.21'!W44:X44+'12.21'!V44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7">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W15:W16"/>
    <mergeCell ref="A17:A21"/>
    <mergeCell ref="G17:G20"/>
    <mergeCell ref="M18:M21"/>
    <mergeCell ref="G21:G26"/>
    <mergeCell ref="A22:A24"/>
    <mergeCell ref="A25:A30"/>
    <mergeCell ref="G27:G30"/>
    <mergeCell ref="T28:T29"/>
    <mergeCell ref="U28:U29"/>
    <mergeCell ref="V28:V29"/>
    <mergeCell ref="W28:W29"/>
    <mergeCell ref="X28:X29"/>
    <mergeCell ref="A41:A44"/>
    <mergeCell ref="T42:U42"/>
    <mergeCell ref="W42:X42"/>
    <mergeCell ref="T43:U43"/>
    <mergeCell ref="W43:X43"/>
    <mergeCell ref="T44:U44"/>
    <mergeCell ref="W44:X44"/>
    <mergeCell ref="A31:A40"/>
    <mergeCell ref="G31:G36"/>
    <mergeCell ref="V34:V35"/>
    <mergeCell ref="W34:W35"/>
    <mergeCell ref="T36:U36"/>
    <mergeCell ref="R46:Y53"/>
    <mergeCell ref="T37:U37"/>
    <mergeCell ref="T38:U38"/>
    <mergeCell ref="T40:U41"/>
    <mergeCell ref="V40:V41"/>
    <mergeCell ref="W40:X41"/>
  </mergeCells>
  <conditionalFormatting sqref="R46">
    <cfRule type="expression" dxfId="26" priority="35">
      <formula>$T$35&lt;0</formula>
    </cfRule>
  </conditionalFormatting>
  <conditionalFormatting sqref="R46:Y53">
    <cfRule type="containsText" dxfId="25" priority="34" operator="containsText" text="אתם">
      <formula>NOT(ISERROR(SEARCH("אתם",R46)))</formula>
    </cfRule>
  </conditionalFormatting>
  <conditionalFormatting sqref="W17:W25 W30:W32">
    <cfRule type="cellIs" dxfId="24" priority="27" operator="lessThan">
      <formula>0</formula>
    </cfRule>
  </conditionalFormatting>
  <conditionalFormatting sqref="W38">
    <cfRule type="cellIs" dxfId="23" priority="22" operator="lessThan">
      <formula>0</formula>
    </cfRule>
  </conditionalFormatting>
  <conditionalFormatting sqref="D4:D44">
    <cfRule type="containsBlanks" dxfId="22" priority="18">
      <formula>LEN(TRIM(D4))=0</formula>
    </cfRule>
    <cfRule type="cellIs" dxfId="21" priority="19" operator="lessThan">
      <formula>C4*0.95</formula>
    </cfRule>
    <cfRule type="cellIs" dxfId="20" priority="20" operator="greaterThan">
      <formula>C4*1.05</formula>
    </cfRule>
    <cfRule type="cellIs" dxfId="19" priority="21" operator="between">
      <formula>C4*1.05</formula>
      <formula>C4*0.95</formula>
    </cfRule>
  </conditionalFormatting>
  <conditionalFormatting sqref="J4:J36">
    <cfRule type="containsBlanks" dxfId="18" priority="14">
      <formula>LEN(TRIM(J4))=0</formula>
    </cfRule>
    <cfRule type="cellIs" dxfId="17" priority="15" operator="lessThan">
      <formula>I4*0.8</formula>
    </cfRule>
    <cfRule type="cellIs" dxfId="16" priority="16" operator="greaterThan">
      <formula>I4*1.2</formula>
    </cfRule>
    <cfRule type="cellIs" dxfId="15" priority="17" operator="between">
      <formula>I4*1.2</formula>
      <formula>I4*0.8</formula>
    </cfRule>
  </conditionalFormatting>
  <conditionalFormatting sqref="P4:P21">
    <cfRule type="containsBlanks" dxfId="14" priority="10">
      <formula>LEN(TRIM(P4))=0</formula>
    </cfRule>
    <cfRule type="cellIs" dxfId="13" priority="11" operator="lessThan">
      <formula>O4*0.95</formula>
    </cfRule>
    <cfRule type="cellIs" dxfId="12" priority="12" operator="greaterThan">
      <formula>O4*1.05</formula>
    </cfRule>
    <cfRule type="cellIs" dxfId="11" priority="13" operator="between">
      <formula>O4*1.05</formula>
      <formula>O4*0.95</formula>
    </cfRule>
  </conditionalFormatting>
  <conditionalFormatting sqref="V4:V13">
    <cfRule type="containsBlanks" dxfId="10" priority="3">
      <formula>LEN(TRIM(V4))=0</formula>
    </cfRule>
    <cfRule type="cellIs" dxfId="9" priority="7" operator="greaterThan">
      <formula>U4*1.05</formula>
    </cfRule>
    <cfRule type="cellIs" dxfId="8" priority="8" operator="lessThan">
      <formula>U4*0.95</formula>
    </cfRule>
    <cfRule type="cellIs" dxfId="7" priority="9" operator="between">
      <formula>U4*1.05</formula>
      <formula>U4*0.95</formula>
    </cfRule>
  </conditionalFormatting>
  <conditionalFormatting sqref="V17:V25">
    <cfRule type="cellIs" dxfId="6" priority="2" operator="equal">
      <formula>0</formula>
    </cfRule>
    <cfRule type="cellIs" dxfId="5" priority="4" operator="lessThan">
      <formula>U17*0.9</formula>
    </cfRule>
    <cfRule type="cellIs" dxfId="4" priority="5" operator="greaterThan">
      <formula>U17*1.1</formula>
    </cfRule>
    <cfRule type="cellIs" dxfId="3" priority="6" operator="between">
      <formula>U17*1.1</formula>
      <formula>U17*0.9</formula>
    </cfRule>
  </conditionalFormatting>
  <conditionalFormatting sqref="W4:W13">
    <cfRule type="cellIs" dxfId="2" priority="1" operator="lessThan">
      <formula>0</formula>
    </cfRule>
  </conditionalFormatting>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52B5B-575A-4E63-A5DF-3D695FAE34E7}">
  <dimension ref="A1:CW489"/>
  <sheetViews>
    <sheetView rightToLeft="1" topLeftCell="K1" workbookViewId="0">
      <selection activeCell="X18" sqref="X18"/>
    </sheetView>
  </sheetViews>
  <sheetFormatPr defaultRowHeight="12.75" x14ac:dyDescent="0.2"/>
  <cols>
    <col min="1" max="1" width="6.875" style="24" customWidth="1"/>
    <col min="2" max="2" width="19.125" style="24" bestFit="1" customWidth="1"/>
    <col min="3" max="5" width="10.125" style="24" customWidth="1"/>
    <col min="6" max="6" width="2.375" style="21" customWidth="1"/>
    <col min="7" max="7" width="6.625" style="24" customWidth="1"/>
    <col min="8" max="8" width="18.125" style="24" bestFit="1" customWidth="1"/>
    <col min="9" max="11" width="10.125" style="24" customWidth="1"/>
    <col min="12" max="12" width="2.375" style="21" customWidth="1"/>
    <col min="13" max="13" width="6.625" style="24" customWidth="1"/>
    <col min="14" max="14" width="18.125" style="24" bestFit="1" customWidth="1"/>
    <col min="15" max="17" width="10.125" style="24" customWidth="1"/>
    <col min="18" max="18" width="2.625" style="21" customWidth="1"/>
    <col min="19" max="19" width="5.625" style="24" customWidth="1"/>
    <col min="20" max="20" width="13.875" style="24" customWidth="1"/>
    <col min="21" max="21" width="11.125" style="24"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E1" s="100">
        <f ca="1">MONTH(TODAY())-1</f>
        <v>1</v>
      </c>
      <c r="F1" s="21"/>
      <c r="L1" s="21"/>
      <c r="R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row>
    <row r="2" spans="1:73" ht="12.75" customHeight="1" x14ac:dyDescent="0.2">
      <c r="A2" s="172" t="s">
        <v>1</v>
      </c>
      <c r="B2" s="173"/>
      <c r="C2" s="198" t="s">
        <v>86</v>
      </c>
      <c r="D2" s="176" t="s">
        <v>122</v>
      </c>
      <c r="E2" s="200" t="s">
        <v>123</v>
      </c>
      <c r="G2" s="172" t="s">
        <v>50</v>
      </c>
      <c r="H2" s="173"/>
      <c r="I2" s="198" t="str">
        <f>C2</f>
        <v>תכנון שנתי</v>
      </c>
      <c r="J2" s="176" t="str">
        <f>D2</f>
        <v>ביצוע שנתי</v>
      </c>
      <c r="K2" s="200" t="s">
        <v>123</v>
      </c>
      <c r="M2" s="172" t="s">
        <v>30</v>
      </c>
      <c r="N2" s="173"/>
      <c r="O2" s="198" t="str">
        <f>I2</f>
        <v>תכנון שנתי</v>
      </c>
      <c r="P2" s="176" t="str">
        <f>J2</f>
        <v>ביצוע שנתי</v>
      </c>
      <c r="Q2" s="200" t="s">
        <v>123</v>
      </c>
      <c r="S2" s="22"/>
      <c r="T2" s="23"/>
      <c r="U2" s="183" t="str">
        <f>I2</f>
        <v>תכנון שנתי</v>
      </c>
      <c r="V2" s="221" t="str">
        <f>J2</f>
        <v>ביצוע שנתי</v>
      </c>
      <c r="W2" s="204" t="s">
        <v>123</v>
      </c>
      <c r="X2" s="21"/>
      <c r="BS2" s="24"/>
      <c r="BT2" s="24"/>
      <c r="BU2" s="24"/>
    </row>
    <row r="3" spans="1:73" ht="12.75" customHeight="1" thickBot="1" x14ac:dyDescent="0.25">
      <c r="A3" s="248"/>
      <c r="B3" s="173"/>
      <c r="C3" s="199"/>
      <c r="D3" s="177"/>
      <c r="E3" s="201"/>
      <c r="G3" s="248"/>
      <c r="H3" s="173"/>
      <c r="I3" s="199"/>
      <c r="J3" s="177"/>
      <c r="K3" s="201"/>
      <c r="M3" s="248"/>
      <c r="N3" s="173"/>
      <c r="O3" s="199"/>
      <c r="P3" s="177"/>
      <c r="Q3" s="201"/>
      <c r="S3" s="22"/>
      <c r="T3" s="23"/>
      <c r="U3" s="250"/>
      <c r="V3" s="249"/>
      <c r="W3" s="205"/>
      <c r="X3" s="21"/>
      <c r="BS3" s="24"/>
      <c r="BT3" s="24"/>
      <c r="BU3" s="24"/>
    </row>
    <row r="4" spans="1:73" ht="12.75" customHeight="1" x14ac:dyDescent="0.2">
      <c r="A4" s="169" t="s">
        <v>99</v>
      </c>
      <c r="B4" s="4" t="str">
        <f>תכנון!B4</f>
        <v>שכר דירה</v>
      </c>
      <c r="C4" s="36">
        <f>תכנון!D4</f>
        <v>30000</v>
      </c>
      <c r="D4" s="72">
        <f>'01.21'!D4+'02.21'!D4+'03.21'!D4+'04.21'!D4+'05.21'!D4+'06.21'!D4+'07.21'!D4+'08.21'!D4+'09.21'!D4+'10.21'!D4+'11.21'!D4+'12.21'!D4</f>
        <v>2000</v>
      </c>
      <c r="E4" s="134">
        <f ca="1">IFERROR(D4/$E$1*12/C4,0)</f>
        <v>0.8</v>
      </c>
      <c r="G4" s="169" t="str">
        <f>A4</f>
        <v>דיור</v>
      </c>
      <c r="H4" s="5" t="s">
        <v>3</v>
      </c>
      <c r="I4" s="36">
        <f>תכנון!I4</f>
        <v>0</v>
      </c>
      <c r="J4" s="95">
        <f>'01.21'!J4+'02.21'!J4+'03.21'!J4+'04.21'!J4+'05.21'!J4+'06.21'!J4+'07.21'!J4+'08.21'!J4+'09.21'!J4+'10.21'!J4+'11.21'!J4+'12.21'!J4</f>
        <v>0</v>
      </c>
      <c r="K4" s="134">
        <f ca="1">IFERROR(J4/$E$1*12/I4,0)</f>
        <v>0</v>
      </c>
      <c r="M4" s="169" t="str">
        <f>A4</f>
        <v>דיור</v>
      </c>
      <c r="N4" s="5" t="s">
        <v>48</v>
      </c>
      <c r="O4" s="36">
        <f>תכנון!N4</f>
        <v>0</v>
      </c>
      <c r="P4" s="95">
        <f>'01.21'!P4+'02.21'!P4+'03.21'!P4+'04.21'!P4+'05.21'!P4+'06.21'!P4+'07.21'!P4+'08.21'!P4+'09.21'!P4+'10.21'!P4+'11.21'!P4+'12.21'!P4</f>
        <v>0</v>
      </c>
      <c r="Q4" s="134">
        <f ca="1">IFERROR(P4/$E$1*12/O4,0)</f>
        <v>0</v>
      </c>
      <c r="S4" s="180" t="s">
        <v>0</v>
      </c>
      <c r="T4" s="6" t="s">
        <v>88</v>
      </c>
      <c r="U4" s="99">
        <f>תכנון!S4</f>
        <v>0</v>
      </c>
      <c r="V4" s="72">
        <f>'01.21'!V4+'02.21'!V4+'03.21'!V4+'04.21'!V4+'05.21'!V4+'06.21'!V4+'07.21'!V4+'08.21'!V4+'09.21'!V4+'10.21'!V4+'11.21'!V4+'12.21'!V4</f>
        <v>0</v>
      </c>
      <c r="W4" s="134">
        <f ca="1">IFERROR(V4/$E$1*12/U4,0)</f>
        <v>0</v>
      </c>
      <c r="X4" s="21"/>
      <c r="BS4" s="24"/>
      <c r="BT4" s="24"/>
      <c r="BU4" s="24"/>
    </row>
    <row r="5" spans="1:73" ht="12.75" customHeight="1" x14ac:dyDescent="0.2">
      <c r="A5" s="170"/>
      <c r="B5" s="7" t="str">
        <f>תכנון!B5</f>
        <v>ארנונה</v>
      </c>
      <c r="C5" s="28">
        <f>תכנון!D5</f>
        <v>0</v>
      </c>
      <c r="D5" s="70">
        <f>'01.21'!D5+'02.21'!D5+'03.21'!D5+'04.21'!D5+'05.21'!D5+'06.21'!D5+'07.21'!D5+'08.21'!D5+'09.21'!D5+'10.21'!D5+'11.21'!D5+'12.21'!D5</f>
        <v>0</v>
      </c>
      <c r="E5" s="134">
        <f t="shared" ref="E5:E44" ca="1" si="0">IFERROR(D5/$E$1*12/C5,0)</f>
        <v>0</v>
      </c>
      <c r="G5" s="170"/>
      <c r="H5" s="8" t="s">
        <v>4</v>
      </c>
      <c r="I5" s="28">
        <f>תכנון!I5</f>
        <v>0</v>
      </c>
      <c r="J5" s="74">
        <f>'01.21'!J5+'02.21'!J5+'03.21'!J5+'04.21'!J5+'05.21'!J5+'06.21'!J5+'07.21'!J5+'08.21'!J5+'09.21'!J5+'10.21'!J5+'11.21'!J5+'12.21'!J5</f>
        <v>0</v>
      </c>
      <c r="K5" s="139">
        <f t="shared" ref="K5:K36" ca="1" si="1">IFERROR(J5/$E$1*12/I5,0)</f>
        <v>0</v>
      </c>
      <c r="M5" s="170"/>
      <c r="N5" s="8" t="s">
        <v>74</v>
      </c>
      <c r="O5" s="28">
        <f>תכנון!N5</f>
        <v>0</v>
      </c>
      <c r="P5" s="74">
        <f>'01.21'!P5+'02.21'!P5+'03.21'!P5+'04.21'!P5+'05.21'!P5+'06.21'!P5+'07.21'!P5+'08.21'!P5+'09.21'!P5+'10.21'!P5+'11.21'!P5+'12.21'!P5</f>
        <v>0</v>
      </c>
      <c r="Q5" s="139">
        <f t="shared" ref="Q5:Q21" ca="1" si="2">IFERROR(P5/$E$1*12/O5,0)</f>
        <v>0</v>
      </c>
      <c r="S5" s="181"/>
      <c r="T5" s="9" t="s">
        <v>89</v>
      </c>
      <c r="U5" s="30">
        <f>תכנון!S5</f>
        <v>0</v>
      </c>
      <c r="V5" s="70">
        <f>'01.21'!V5+'02.21'!V5+'03.21'!V5+'04.21'!V5+'05.21'!V5+'06.21'!V5+'07.21'!V5+'08.21'!V5+'09.21'!V5+'10.21'!V5+'11.21'!V5+'12.21'!V5</f>
        <v>0</v>
      </c>
      <c r="W5" s="139">
        <f t="shared" ref="W5:W13" ca="1" si="3">IFERROR(V5/$E$1*12/U5,0)</f>
        <v>0</v>
      </c>
      <c r="X5" s="21"/>
      <c r="BT5" s="24"/>
      <c r="BU5" s="24"/>
    </row>
    <row r="6" spans="1:73" ht="12.75" customHeight="1" thickBot="1" x14ac:dyDescent="0.25">
      <c r="A6" s="170"/>
      <c r="B6" s="7" t="str">
        <f>תכנון!B6</f>
        <v>ועד בית</v>
      </c>
      <c r="C6" s="28">
        <f>תכנון!D6</f>
        <v>0</v>
      </c>
      <c r="D6" s="70">
        <f>'01.21'!D6+'02.21'!D6+'03.21'!D6+'04.21'!D6+'05.21'!D6+'06.21'!D6+'07.21'!D6+'08.21'!D6+'09.21'!D6+'10.21'!D6+'11.21'!D6+'12.21'!D6</f>
        <v>0</v>
      </c>
      <c r="E6" s="134">
        <f t="shared" ca="1" si="0"/>
        <v>0</v>
      </c>
      <c r="G6" s="170"/>
      <c r="H6" s="8" t="s">
        <v>5</v>
      </c>
      <c r="I6" s="28">
        <f>תכנון!I6</f>
        <v>0</v>
      </c>
      <c r="J6" s="74">
        <f>'01.21'!J6+'02.21'!J6+'03.21'!J6+'04.21'!J6+'05.21'!J6+'06.21'!J6+'07.21'!J6+'08.21'!J6+'09.21'!J6+'10.21'!J6+'11.21'!J6+'12.21'!J6</f>
        <v>0</v>
      </c>
      <c r="K6" s="139">
        <f t="shared" ca="1" si="1"/>
        <v>0</v>
      </c>
      <c r="M6" s="171"/>
      <c r="N6" s="10" t="s">
        <v>19</v>
      </c>
      <c r="O6" s="31">
        <f>תכנון!N6</f>
        <v>0</v>
      </c>
      <c r="P6" s="75">
        <f>'01.21'!P6+'02.21'!P6+'03.21'!P6+'04.21'!P6+'05.21'!P6+'06.21'!P6+'07.21'!P6+'08.21'!P6+'09.21'!P6+'10.21'!P6+'11.21'!P6+'12.21'!P6</f>
        <v>0</v>
      </c>
      <c r="Q6" s="140">
        <f t="shared" ca="1" si="2"/>
        <v>0</v>
      </c>
      <c r="S6" s="181"/>
      <c r="T6" s="9" t="s">
        <v>90</v>
      </c>
      <c r="U6" s="30">
        <f>תכנון!S6</f>
        <v>0</v>
      </c>
      <c r="V6" s="70">
        <f>'01.21'!V6+'02.21'!V6+'03.21'!V6+'04.21'!V6+'05.21'!V6+'06.21'!V6+'07.21'!V6+'08.21'!V6+'09.21'!V6+'10.21'!V6+'11.21'!V6+'12.21'!V6</f>
        <v>0</v>
      </c>
      <c r="W6" s="139">
        <f t="shared" ca="1" si="3"/>
        <v>0</v>
      </c>
      <c r="X6" s="21"/>
      <c r="BT6" s="24"/>
      <c r="BU6" s="24"/>
    </row>
    <row r="7" spans="1:73" ht="12.75" customHeight="1" thickBot="1" x14ac:dyDescent="0.25">
      <c r="A7" s="170"/>
      <c r="B7" s="7" t="str">
        <f>תכנון!B7</f>
        <v>משכנתא - כולל ביטוח</v>
      </c>
      <c r="C7" s="28">
        <f>תכנון!D7</f>
        <v>0</v>
      </c>
      <c r="D7" s="70">
        <f>'01.21'!D7+'02.21'!D7+'03.21'!D7+'04.21'!D7+'05.21'!D7+'06.21'!D7+'07.21'!D7+'08.21'!D7+'09.21'!D7+'10.21'!D7+'11.21'!D7+'12.21'!D7</f>
        <v>0</v>
      </c>
      <c r="E7" s="134">
        <f t="shared" ca="1" si="0"/>
        <v>0</v>
      </c>
      <c r="G7" s="171"/>
      <c r="H7" s="10" t="s">
        <v>19</v>
      </c>
      <c r="I7" s="31">
        <f>תכנון!I7</f>
        <v>0</v>
      </c>
      <c r="J7" s="75">
        <f>'01.21'!J7+'02.21'!J7+'03.21'!J7+'04.21'!J7+'05.21'!J7+'06.21'!J7+'07.21'!J7+'08.21'!J7+'09.21'!J7+'10.21'!J7+'11.21'!J7+'12.21'!J7</f>
        <v>0</v>
      </c>
      <c r="K7" s="140">
        <f t="shared" ca="1" si="1"/>
        <v>0</v>
      </c>
      <c r="M7" s="169" t="str">
        <f>G8</f>
        <v>קניות שוטפות</v>
      </c>
      <c r="N7" s="5" t="s">
        <v>33</v>
      </c>
      <c r="O7" s="25">
        <f>תכנון!N7</f>
        <v>0</v>
      </c>
      <c r="P7" s="73">
        <f>'01.21'!P7+'02.21'!P7+'03.21'!P7+'04.21'!P7+'05.21'!P7+'06.21'!P7+'07.21'!P7+'08.21'!P7+'09.21'!P7+'10.21'!P7+'11.21'!P7+'12.21'!P7</f>
        <v>0</v>
      </c>
      <c r="Q7" s="143">
        <f t="shared" ca="1" si="2"/>
        <v>0</v>
      </c>
      <c r="S7" s="181"/>
      <c r="T7" s="9" t="s">
        <v>76</v>
      </c>
      <c r="U7" s="30">
        <f>תכנון!S7</f>
        <v>0</v>
      </c>
      <c r="V7" s="70">
        <f>'01.21'!V7+'02.21'!V7+'03.21'!V7+'04.21'!V7+'05.21'!V7+'06.21'!V7+'07.21'!V7+'08.21'!V7+'09.21'!V7+'10.21'!V7+'11.21'!V7+'12.21'!V7</f>
        <v>0</v>
      </c>
      <c r="W7" s="139">
        <f t="shared" ca="1" si="3"/>
        <v>0</v>
      </c>
      <c r="X7" s="21"/>
      <c r="BT7" s="24"/>
      <c r="BU7" s="24"/>
    </row>
    <row r="8" spans="1:73" ht="12.75" customHeight="1" x14ac:dyDescent="0.2">
      <c r="A8" s="170"/>
      <c r="B8" s="7" t="str">
        <f>תכנון!B8</f>
        <v>ביטוח דירה</v>
      </c>
      <c r="C8" s="28">
        <f>תכנון!D8</f>
        <v>0</v>
      </c>
      <c r="D8" s="70">
        <f>'01.21'!D8+'02.21'!D8+'03.21'!D8+'04.21'!D8+'05.21'!D8+'06.21'!D8+'07.21'!D8+'08.21'!D8+'09.21'!D8+'10.21'!D8+'11.21'!D8+'12.21'!D8</f>
        <v>0</v>
      </c>
      <c r="E8" s="134">
        <f t="shared" ca="1" si="0"/>
        <v>0</v>
      </c>
      <c r="G8" s="170" t="s">
        <v>98</v>
      </c>
      <c r="H8" s="19" t="s">
        <v>31</v>
      </c>
      <c r="I8" s="36">
        <f>תכנון!I8</f>
        <v>0</v>
      </c>
      <c r="J8" s="95">
        <f>'01.21'!J8+'02.21'!J8+'03.21'!J8+'04.21'!J8+'05.21'!J8+'06.21'!J8+'07.21'!J8+'08.21'!J8+'09.21'!J8+'10.21'!J8+'11.21'!J8+'12.21'!J8</f>
        <v>0</v>
      </c>
      <c r="K8" s="141">
        <f t="shared" ca="1" si="1"/>
        <v>0</v>
      </c>
      <c r="M8" s="170"/>
      <c r="N8" s="8" t="s">
        <v>104</v>
      </c>
      <c r="O8" s="28">
        <f>תכנון!N8</f>
        <v>0</v>
      </c>
      <c r="P8" s="74">
        <f>'01.21'!P8+'02.21'!P8+'03.21'!P8+'04.21'!P8+'05.21'!P8+'06.21'!P8+'07.21'!P8+'08.21'!P8+'09.21'!P8+'10.21'!P8+'11.21'!P8+'12.21'!P8</f>
        <v>0</v>
      </c>
      <c r="Q8" s="139">
        <f t="shared" ca="1" si="2"/>
        <v>0</v>
      </c>
      <c r="S8" s="181"/>
      <c r="T8" s="9" t="s">
        <v>91</v>
      </c>
      <c r="U8" s="30">
        <f>תכנון!S8</f>
        <v>0</v>
      </c>
      <c r="V8" s="70">
        <f>'01.21'!V8+'02.21'!V8+'03.21'!V8+'04.21'!V8+'05.21'!V8+'06.21'!V8+'07.21'!V8+'08.21'!V8+'09.21'!V8+'10.21'!V8+'11.21'!V8+'12.21'!V8</f>
        <v>0</v>
      </c>
      <c r="W8" s="139">
        <f t="shared" ca="1" si="3"/>
        <v>0</v>
      </c>
      <c r="X8" s="21"/>
      <c r="BT8" s="24"/>
      <c r="BU8" s="24"/>
    </row>
    <row r="9" spans="1:73" ht="12.75" customHeight="1" thickBot="1" x14ac:dyDescent="0.25">
      <c r="A9" s="170"/>
      <c r="B9" s="7" t="str">
        <f>תכנון!B9</f>
        <v>בר מים</v>
      </c>
      <c r="C9" s="28">
        <f>תכנון!D9</f>
        <v>0</v>
      </c>
      <c r="D9" s="70">
        <f>'01.21'!D9+'02.21'!D9+'03.21'!D9+'04.21'!D9+'05.21'!D9+'06.21'!D9+'07.21'!D9+'08.21'!D9+'09.21'!D9+'10.21'!D9+'11.21'!D9+'12.21'!D9</f>
        <v>0</v>
      </c>
      <c r="E9" s="134">
        <f t="shared" ca="1" si="0"/>
        <v>0</v>
      </c>
      <c r="G9" s="170"/>
      <c r="H9" s="8" t="s">
        <v>32</v>
      </c>
      <c r="I9" s="28">
        <f>תכנון!I9</f>
        <v>0</v>
      </c>
      <c r="J9" s="74">
        <f>'01.21'!J9+'02.21'!J9+'03.21'!J9+'04.21'!J9+'05.21'!J9+'06.21'!J9+'07.21'!J9+'08.21'!J9+'09.21'!J9+'10.21'!J9+'11.21'!J9+'12.21'!J9</f>
        <v>0</v>
      </c>
      <c r="K9" s="139">
        <f t="shared" ca="1" si="1"/>
        <v>0</v>
      </c>
      <c r="M9" s="171"/>
      <c r="N9" s="10" t="s">
        <v>29</v>
      </c>
      <c r="O9" s="31">
        <f>תכנון!N9</f>
        <v>0</v>
      </c>
      <c r="P9" s="75">
        <f>'01.21'!P9+'02.21'!P9+'03.21'!P9+'04.21'!P9+'05.21'!P9+'06.21'!P9+'07.21'!P9+'08.21'!P9+'09.21'!P9+'10.21'!P9+'11.21'!P9+'12.21'!P9</f>
        <v>0</v>
      </c>
      <c r="Q9" s="140">
        <f t="shared" ca="1" si="2"/>
        <v>0</v>
      </c>
      <c r="S9" s="181"/>
      <c r="T9" s="9" t="s">
        <v>92</v>
      </c>
      <c r="U9" s="30">
        <f>תכנון!S9</f>
        <v>0</v>
      </c>
      <c r="V9" s="70">
        <f>'01.21'!V9+'02.21'!V9+'03.21'!V9+'04.21'!V9+'05.21'!V9+'06.21'!V9+'07.21'!V9+'08.21'!V9+'09.21'!V9+'10.21'!V9+'11.21'!V9+'12.21'!V9</f>
        <v>0</v>
      </c>
      <c r="W9" s="139">
        <f t="shared" ca="1" si="3"/>
        <v>0</v>
      </c>
      <c r="X9" s="21"/>
      <c r="BT9" s="24"/>
      <c r="BU9" s="24"/>
    </row>
    <row r="10" spans="1:73" ht="12.75" customHeight="1" thickBot="1" x14ac:dyDescent="0.25">
      <c r="A10" s="171"/>
      <c r="B10" s="11" t="str">
        <f>תכנון!B10</f>
        <v>אחר</v>
      </c>
      <c r="C10" s="31">
        <f>תכנון!D10</f>
        <v>0</v>
      </c>
      <c r="D10" s="98">
        <f>'01.21'!D10+'02.21'!D10+'03.21'!D10+'04.21'!D10+'05.21'!D10+'06.21'!D10+'07.21'!D10+'08.21'!D10+'09.21'!D10+'10.21'!D10+'11.21'!D10+'12.21'!D10</f>
        <v>0</v>
      </c>
      <c r="E10" s="135">
        <f t="shared" ca="1" si="0"/>
        <v>0</v>
      </c>
      <c r="G10" s="170"/>
      <c r="H10" s="20" t="s">
        <v>19</v>
      </c>
      <c r="I10" s="33">
        <f>תכנון!I10</f>
        <v>0</v>
      </c>
      <c r="J10" s="94">
        <f>'01.21'!J10+'02.21'!J10+'03.21'!J10+'04.21'!J10+'05.21'!J10+'06.21'!J10+'07.21'!J10+'08.21'!J10+'09.21'!J10+'10.21'!J10+'11.21'!J10+'12.21'!J10</f>
        <v>0</v>
      </c>
      <c r="K10" s="142">
        <f t="shared" ca="1" si="1"/>
        <v>0</v>
      </c>
      <c r="M10" s="169" t="s">
        <v>39</v>
      </c>
      <c r="N10" s="5" t="s">
        <v>70</v>
      </c>
      <c r="O10" s="25">
        <f>תכנון!N10</f>
        <v>0</v>
      </c>
      <c r="P10" s="73">
        <f>'01.21'!P10+'02.21'!P10+'03.21'!P10+'04.21'!P10+'05.21'!P10+'06.21'!P10+'07.21'!P10+'08.21'!P10+'09.21'!P10+'10.21'!P10+'11.21'!P10+'12.21'!P10</f>
        <v>0</v>
      </c>
      <c r="Q10" s="143">
        <f t="shared" ca="1" si="2"/>
        <v>0</v>
      </c>
      <c r="S10" s="181"/>
      <c r="T10" s="9" t="s">
        <v>93</v>
      </c>
      <c r="U10" s="30">
        <f>תכנון!S10</f>
        <v>0</v>
      </c>
      <c r="V10" s="70">
        <f>'01.21'!V10+'02.21'!V10+'03.21'!V10+'04.21'!V10+'05.21'!V10+'06.21'!V10+'07.21'!V10+'08.21'!V10+'09.21'!V10+'10.21'!V10+'11.21'!V10+'12.21'!V10</f>
        <v>0</v>
      </c>
      <c r="W10" s="139">
        <f t="shared" ca="1" si="3"/>
        <v>0</v>
      </c>
      <c r="X10" s="21"/>
      <c r="BT10" s="24"/>
      <c r="BU10" s="24"/>
    </row>
    <row r="11" spans="1:73" ht="12.75" customHeight="1" x14ac:dyDescent="0.2">
      <c r="A11" s="170" t="s">
        <v>10</v>
      </c>
      <c r="B11" s="68" t="str">
        <f>תכנון!B11</f>
        <v>טלפון</v>
      </c>
      <c r="C11" s="36">
        <f>תכנון!D11</f>
        <v>0</v>
      </c>
      <c r="D11" s="72">
        <f>'01.21'!D11+'02.21'!D11+'03.21'!D11+'04.21'!D11+'05.21'!D11+'06.21'!D11+'07.21'!D11+'08.21'!D11+'09.21'!D11+'10.21'!D11+'11.21'!D11+'12.21'!D11</f>
        <v>0</v>
      </c>
      <c r="E11" s="136">
        <f t="shared" ca="1" si="0"/>
        <v>0</v>
      </c>
      <c r="G11" s="169" t="str">
        <f>A25</f>
        <v>בריאות וטיפוח</v>
      </c>
      <c r="H11" s="5" t="s">
        <v>34</v>
      </c>
      <c r="I11" s="25">
        <f>תכנון!I11</f>
        <v>0</v>
      </c>
      <c r="J11" s="73">
        <f>'01.21'!J11+'02.21'!J11+'03.21'!J11+'04.21'!J11+'05.21'!J11+'06.21'!J11+'07.21'!J11+'08.21'!J11+'09.21'!J11+'10.21'!J11+'11.21'!J11+'12.21'!J11</f>
        <v>0</v>
      </c>
      <c r="K11" s="143">
        <f t="shared" ca="1" si="1"/>
        <v>0</v>
      </c>
      <c r="M11" s="170"/>
      <c r="N11" s="8" t="s">
        <v>40</v>
      </c>
      <c r="O11" s="28">
        <f>תכנון!N11</f>
        <v>0</v>
      </c>
      <c r="P11" s="74">
        <f>'01.21'!P11+'02.21'!P11+'03.21'!P11+'04.21'!P11+'05.21'!P11+'06.21'!P11+'07.21'!P11+'08.21'!P11+'09.21'!P11+'10.21'!P11+'11.21'!P11+'12.21'!P11</f>
        <v>0</v>
      </c>
      <c r="Q11" s="139">
        <f t="shared" ca="1" si="2"/>
        <v>0</v>
      </c>
      <c r="S11" s="181"/>
      <c r="T11" s="9" t="s">
        <v>94</v>
      </c>
      <c r="U11" s="30">
        <f>תכנון!S11</f>
        <v>0</v>
      </c>
      <c r="V11" s="70">
        <f>'01.21'!V11+'02.21'!V11+'03.21'!V11+'04.21'!V11+'05.21'!V11+'06.21'!V11+'07.21'!V11+'08.21'!V11+'09.21'!V11+'10.21'!V11+'11.21'!V11+'12.21'!V11</f>
        <v>0</v>
      </c>
      <c r="W11" s="139">
        <f t="shared" ca="1" si="3"/>
        <v>0</v>
      </c>
      <c r="X11" s="21"/>
      <c r="BT11" s="24"/>
      <c r="BU11" s="24"/>
    </row>
    <row r="12" spans="1:73" ht="12.75" customHeight="1" x14ac:dyDescent="0.2">
      <c r="A12" s="170"/>
      <c r="B12" s="8" t="str">
        <f>תכנון!B12</f>
        <v xml:space="preserve">טלפון נייד </v>
      </c>
      <c r="C12" s="28">
        <f>תכנון!D12</f>
        <v>0</v>
      </c>
      <c r="D12" s="70">
        <f>'01.21'!D12+'02.21'!D12+'03.21'!D12+'04.21'!D12+'05.21'!D12+'06.21'!D12+'07.21'!D12+'08.21'!D12+'09.21'!D12+'10.21'!D12+'11.21'!D12+'12.21'!D12</f>
        <v>0</v>
      </c>
      <c r="E12" s="134">
        <f t="shared" ca="1" si="0"/>
        <v>0</v>
      </c>
      <c r="G12" s="170"/>
      <c r="H12" s="8" t="s">
        <v>66</v>
      </c>
      <c r="I12" s="28">
        <f>תכנון!I12</f>
        <v>0</v>
      </c>
      <c r="J12" s="74">
        <f>'01.21'!J12+'02.21'!J12+'03.21'!J12+'04.21'!J12+'05.21'!J12+'06.21'!J12+'07.21'!J12+'08.21'!J12+'09.21'!J12+'10.21'!J12+'11.21'!J12+'12.21'!J12</f>
        <v>0</v>
      </c>
      <c r="K12" s="139">
        <f t="shared" ca="1" si="1"/>
        <v>0</v>
      </c>
      <c r="M12" s="170"/>
      <c r="N12" s="8" t="s">
        <v>67</v>
      </c>
      <c r="O12" s="28">
        <f>תכנון!N12</f>
        <v>0</v>
      </c>
      <c r="P12" s="74">
        <f>'01.21'!P12+'02.21'!P12+'03.21'!P12+'04.21'!P12+'05.21'!P12+'06.21'!P12+'07.21'!P12+'08.21'!P12+'09.21'!P12+'10.21'!P12+'11.21'!P12+'12.21'!P12</f>
        <v>0</v>
      </c>
      <c r="Q12" s="139">
        <f t="shared" ca="1" si="2"/>
        <v>0</v>
      </c>
      <c r="S12" s="181"/>
      <c r="T12" s="9" t="s">
        <v>94</v>
      </c>
      <c r="U12" s="30">
        <f>תכנון!S12</f>
        <v>0</v>
      </c>
      <c r="V12" s="70">
        <f>'01.21'!V12+'02.21'!V12+'03.21'!V12+'04.21'!V12+'05.21'!V12+'06.21'!V12+'07.21'!V12+'08.21'!V12+'09.21'!V12+'10.21'!V12+'11.21'!V12+'12.21'!V12</f>
        <v>0</v>
      </c>
      <c r="W12" s="139">
        <f t="shared" ca="1" si="3"/>
        <v>0</v>
      </c>
      <c r="X12" s="21"/>
      <c r="BT12" s="24"/>
      <c r="BU12" s="24"/>
    </row>
    <row r="13" spans="1:73" ht="12.75" customHeight="1" thickBot="1" x14ac:dyDescent="0.25">
      <c r="A13" s="170"/>
      <c r="B13" s="14" t="str">
        <f>תכנון!B13</f>
        <v>עיתונים מנוי</v>
      </c>
      <c r="C13" s="28">
        <f>תכנון!D13</f>
        <v>0</v>
      </c>
      <c r="D13" s="70">
        <f>'01.21'!D13+'02.21'!D13+'03.21'!D13+'04.21'!D13+'05.21'!D13+'06.21'!D13+'07.21'!D13+'08.21'!D13+'09.21'!D13+'10.21'!D13+'11.21'!D13+'12.21'!D13</f>
        <v>0</v>
      </c>
      <c r="E13" s="134">
        <f t="shared" ca="1" si="0"/>
        <v>0</v>
      </c>
      <c r="G13" s="170"/>
      <c r="H13" s="8" t="s">
        <v>73</v>
      </c>
      <c r="I13" s="28">
        <f>תכנון!I13</f>
        <v>0</v>
      </c>
      <c r="J13" s="74">
        <f>'01.21'!J13+'02.21'!J13+'03.21'!J13+'04.21'!J13+'05.21'!J13+'06.21'!J13+'07.21'!J13+'08.21'!J13+'09.21'!J13+'10.21'!J13+'11.21'!J13+'12.21'!J13</f>
        <v>0</v>
      </c>
      <c r="K13" s="139">
        <f t="shared" ca="1" si="1"/>
        <v>0</v>
      </c>
      <c r="M13" s="170"/>
      <c r="N13" s="8" t="s">
        <v>41</v>
      </c>
      <c r="O13" s="28">
        <f>תכנון!N13</f>
        <v>0</v>
      </c>
      <c r="P13" s="74">
        <f>'01.21'!P13+'02.21'!P13+'03.21'!P13+'04.21'!P13+'05.21'!P13+'06.21'!P13+'07.21'!P13+'08.21'!P13+'09.21'!P13+'10.21'!P13+'11.21'!P13+'12.21'!P13</f>
        <v>0</v>
      </c>
      <c r="Q13" s="139">
        <f t="shared" ca="1" si="2"/>
        <v>0</v>
      </c>
      <c r="S13" s="182"/>
      <c r="T13" s="46" t="s">
        <v>94</v>
      </c>
      <c r="U13" s="35">
        <f>תכנון!S13</f>
        <v>0</v>
      </c>
      <c r="V13" s="98">
        <f>'01.21'!V13+'02.21'!V13+'03.21'!V13+'04.21'!V13+'05.21'!V13+'06.21'!V13+'07.21'!V13+'08.21'!V13+'09.21'!V13+'10.21'!V13+'11.21'!V13+'12.21'!V13</f>
        <v>0</v>
      </c>
      <c r="W13" s="140">
        <f t="shared" ca="1" si="3"/>
        <v>0</v>
      </c>
      <c r="X13" s="21"/>
      <c r="BS13" s="24"/>
      <c r="BT13" s="24"/>
      <c r="BU13" s="24"/>
    </row>
    <row r="14" spans="1:73" ht="12.75" customHeight="1" thickBot="1" x14ac:dyDescent="0.25">
      <c r="A14" s="170"/>
      <c r="B14" s="8" t="str">
        <f>תכנון!B14</f>
        <v xml:space="preserve">אינטרנט </v>
      </c>
      <c r="C14" s="28">
        <f>תכנון!D14</f>
        <v>0</v>
      </c>
      <c r="D14" s="70">
        <f>'01.21'!D14+'02.21'!D14+'03.21'!D14+'04.21'!D14+'05.21'!D14+'06.21'!D14+'07.21'!D14+'08.21'!D14+'09.21'!D14+'10.21'!D14+'11.21'!D14+'12.21'!D14</f>
        <v>0</v>
      </c>
      <c r="E14" s="134">
        <f t="shared" ca="1" si="0"/>
        <v>0</v>
      </c>
      <c r="G14" s="170"/>
      <c r="H14" s="8" t="s">
        <v>36</v>
      </c>
      <c r="I14" s="28">
        <f>תכנון!I14</f>
        <v>0</v>
      </c>
      <c r="J14" s="74">
        <f>'01.21'!J14+'02.21'!J14+'03.21'!J14+'04.21'!J14+'05.21'!J14+'06.21'!J14+'07.21'!J14+'08.21'!J14+'09.21'!J14+'10.21'!J14+'11.21'!J14+'12.21'!J14</f>
        <v>0</v>
      </c>
      <c r="K14" s="139">
        <f t="shared" ca="1" si="1"/>
        <v>0</v>
      </c>
      <c r="M14" s="170"/>
      <c r="N14" s="8" t="s">
        <v>71</v>
      </c>
      <c r="O14" s="28">
        <f>תכנון!N14</f>
        <v>0</v>
      </c>
      <c r="P14" s="74">
        <f>'01.21'!P14+'02.21'!P14+'03.21'!P14+'04.21'!P14+'05.21'!P14+'06.21'!P14+'07.21'!P14+'08.21'!P14+'09.21'!P14+'10.21'!P14+'11.21'!P14+'12.21'!P14</f>
        <v>0</v>
      </c>
      <c r="Q14" s="139">
        <f t="shared" ca="1" si="2"/>
        <v>0</v>
      </c>
      <c r="S14" s="47"/>
      <c r="T14" s="47"/>
      <c r="U14" s="23"/>
      <c r="V14" s="23"/>
      <c r="W14" s="23"/>
      <c r="X14" s="21"/>
      <c r="BT14" s="24"/>
      <c r="BU14" s="24"/>
    </row>
    <row r="15" spans="1:73" ht="12.75" customHeight="1" x14ac:dyDescent="0.2">
      <c r="A15" s="170"/>
      <c r="B15" s="8" t="str">
        <f>תכנון!B15</f>
        <v xml:space="preserve">כבלים/ טלויזיה בלווין </v>
      </c>
      <c r="C15" s="28">
        <f>תכנון!D15</f>
        <v>0</v>
      </c>
      <c r="D15" s="70">
        <f>'01.21'!D15+'02.21'!D15+'03.21'!D15+'04.21'!D15+'05.21'!D15+'06.21'!D15+'07.21'!D15+'08.21'!D15+'09.21'!D15+'10.21'!D15+'11.21'!D15+'12.21'!D15</f>
        <v>0</v>
      </c>
      <c r="E15" s="134">
        <f t="shared" ca="1" si="0"/>
        <v>0</v>
      </c>
      <c r="G15" s="170"/>
      <c r="H15" s="8" t="s">
        <v>35</v>
      </c>
      <c r="I15" s="28">
        <f>תכנון!I15</f>
        <v>0</v>
      </c>
      <c r="J15" s="74">
        <f>'01.21'!J15+'02.21'!J15+'03.21'!J15+'04.21'!J15+'05.21'!J15+'06.21'!J15+'07.21'!J15+'08.21'!J15+'09.21'!J15+'10.21'!J15+'11.21'!J15+'12.21'!J15</f>
        <v>0</v>
      </c>
      <c r="K15" s="139">
        <f t="shared" ca="1" si="1"/>
        <v>0</v>
      </c>
      <c r="M15" s="170"/>
      <c r="N15" s="8" t="s">
        <v>68</v>
      </c>
      <c r="O15" s="28">
        <f>תכנון!N15</f>
        <v>0</v>
      </c>
      <c r="P15" s="74">
        <f>'01.21'!P15+'02.21'!P15+'03.21'!P15+'04.21'!P15+'05.21'!P15+'06.21'!P15+'07.21'!P15+'08.21'!P15+'09.21'!P15+'10.21'!P15+'11.21'!P15+'12.21'!P15</f>
        <v>0</v>
      </c>
      <c r="Q15" s="139">
        <f t="shared" ca="1" si="2"/>
        <v>0</v>
      </c>
      <c r="S15" s="47"/>
      <c r="T15" s="47"/>
      <c r="U15" s="183" t="str">
        <f>U2</f>
        <v>תכנון שנתי</v>
      </c>
      <c r="V15" s="221" t="str">
        <f>V2</f>
        <v>ביצוע שנתי</v>
      </c>
      <c r="W15" s="221" t="s">
        <v>123</v>
      </c>
      <c r="X15" s="204" t="s">
        <v>124</v>
      </c>
      <c r="BU15" s="24"/>
    </row>
    <row r="16" spans="1:73" ht="12.75" customHeight="1" thickBot="1" x14ac:dyDescent="0.25">
      <c r="A16" s="170"/>
      <c r="B16" s="96" t="str">
        <f>תכנון!B16</f>
        <v>אחר</v>
      </c>
      <c r="C16" s="33">
        <f>תכנון!D16</f>
        <v>0</v>
      </c>
      <c r="D16" s="71">
        <f>'01.21'!D16+'02.21'!D16+'03.21'!D16+'04.21'!D16+'05.21'!D16+'06.21'!D16+'07.21'!D16+'08.21'!D16+'09.21'!D16+'10.21'!D16+'11.21'!D16+'12.21'!D16</f>
        <v>0</v>
      </c>
      <c r="E16" s="137">
        <f t="shared" ca="1" si="0"/>
        <v>0</v>
      </c>
      <c r="G16" s="171"/>
      <c r="H16" s="10" t="s">
        <v>19</v>
      </c>
      <c r="I16" s="31">
        <f>תכנון!I16</f>
        <v>0</v>
      </c>
      <c r="J16" s="75">
        <f>'01.21'!J16+'02.21'!J16+'03.21'!J16+'04.21'!J16+'05.21'!J16+'06.21'!J16+'07.21'!J16+'08.21'!J16+'09.21'!J16+'10.21'!J16+'11.21'!J16+'12.21'!J16</f>
        <v>0</v>
      </c>
      <c r="K16" s="140">
        <f t="shared" ca="1" si="1"/>
        <v>0</v>
      </c>
      <c r="M16" s="170"/>
      <c r="N16" s="8" t="s">
        <v>43</v>
      </c>
      <c r="O16" s="28">
        <f>תכנון!N16</f>
        <v>0</v>
      </c>
      <c r="P16" s="74">
        <f>'01.21'!P16+'02.21'!P16+'03.21'!P16+'04.21'!P16+'05.21'!P16+'06.21'!P16+'07.21'!P16+'08.21'!P16+'09.21'!P16+'10.21'!P16+'11.21'!P16+'12.21'!P16</f>
        <v>0</v>
      </c>
      <c r="Q16" s="139">
        <f t="shared" ca="1" si="2"/>
        <v>0</v>
      </c>
      <c r="S16" s="48"/>
      <c r="T16" s="48"/>
      <c r="U16" s="250"/>
      <c r="V16" s="249"/>
      <c r="W16" s="249"/>
      <c r="X16" s="205"/>
    </row>
    <row r="17" spans="1:79" ht="12.75" customHeight="1" thickBot="1" x14ac:dyDescent="0.25">
      <c r="A17" s="169" t="s">
        <v>75</v>
      </c>
      <c r="B17" s="49" t="str">
        <f>תכנון!B17</f>
        <v>מעון</v>
      </c>
      <c r="C17" s="25">
        <f>תכנון!D17</f>
        <v>0</v>
      </c>
      <c r="D17" s="97">
        <f>'01.21'!D17+'02.21'!D17+'03.21'!D17+'04.21'!D17+'05.21'!D17+'06.21'!D17+'07.21'!D17+'08.21'!D17+'09.21'!D17+'10.21'!D17+'11.21'!D17+'12.21'!D17</f>
        <v>0</v>
      </c>
      <c r="E17" s="138">
        <f t="shared" ca="1" si="0"/>
        <v>0</v>
      </c>
      <c r="G17" s="170" t="s">
        <v>75</v>
      </c>
      <c r="H17" s="19" t="s">
        <v>60</v>
      </c>
      <c r="I17" s="36">
        <f>תכנון!I17</f>
        <v>0</v>
      </c>
      <c r="J17" s="95">
        <f>'01.21'!J17+'02.21'!J17+'03.21'!J17+'04.21'!J17+'05.21'!J17+'06.21'!J17+'07.21'!J17+'08.21'!J17+'09.21'!J17+'10.21'!J17+'11.21'!J17+'12.21'!J17</f>
        <v>0</v>
      </c>
      <c r="K17" s="141">
        <f t="shared" ca="1" si="1"/>
        <v>0</v>
      </c>
      <c r="M17" s="171"/>
      <c r="N17" s="10" t="s">
        <v>19</v>
      </c>
      <c r="O17" s="31">
        <f>תכנון!N17</f>
        <v>0</v>
      </c>
      <c r="P17" s="75">
        <f>'01.21'!P17+'02.21'!P17+'03.21'!P17+'04.21'!P17+'05.21'!P17+'06.21'!P17+'07.21'!P17+'08.21'!P17+'09.21'!P17+'10.21'!P17+'11.21'!P17+'12.21'!P17</f>
        <v>0</v>
      </c>
      <c r="Q17" s="140">
        <f t="shared" ca="1" si="2"/>
        <v>0</v>
      </c>
      <c r="S17" s="48"/>
      <c r="T17" s="89" t="str">
        <f>A4</f>
        <v>דיור</v>
      </c>
      <c r="U17" s="76">
        <f>תכנון!S17</f>
        <v>30000</v>
      </c>
      <c r="V17" s="76">
        <f>'01.21'!V17+'02.21'!V17+'03.21'!V17+'04.21'!V17+'05.21'!V17+'06.21'!V17+'07.21'!V17+'08.21'!V17+'09.21'!V17+'10.21'!V17+'11.21'!V17+'12.21'!V17</f>
        <v>2000</v>
      </c>
      <c r="W17" s="144">
        <f ca="1">IFERROR(V17/$E$1*12/U17,0)</f>
        <v>0.8</v>
      </c>
      <c r="X17" s="77">
        <f ca="1">IFERROR(W17/SUM($W$17:$W$25),0)</f>
        <v>1</v>
      </c>
    </row>
    <row r="18" spans="1:79" ht="12.75" customHeight="1" x14ac:dyDescent="0.2">
      <c r="A18" s="170"/>
      <c r="B18" s="8" t="str">
        <f>תכנון!B18</f>
        <v>גן</v>
      </c>
      <c r="C18" s="28">
        <f>תכנון!D18</f>
        <v>0</v>
      </c>
      <c r="D18" s="70">
        <f>'01.21'!D18+'02.21'!D18+'03.21'!D18+'04.21'!D18+'05.21'!D18+'06.21'!D18+'07.21'!D18+'08.21'!D18+'09.21'!D18+'10.21'!D18+'11.21'!D18+'12.21'!D18</f>
        <v>0</v>
      </c>
      <c r="E18" s="134">
        <f t="shared" ca="1" si="0"/>
        <v>0</v>
      </c>
      <c r="G18" s="170"/>
      <c r="H18" s="8" t="s">
        <v>61</v>
      </c>
      <c r="I18" s="28">
        <f>תכנון!I18</f>
        <v>0</v>
      </c>
      <c r="J18" s="74">
        <f>'01.21'!J18+'02.21'!J18+'03.21'!J18+'04.21'!J18+'05.21'!J18+'06.21'!J18+'07.21'!J18+'08.21'!J18+'09.21'!J18+'10.21'!J18+'11.21'!J18+'12.21'!J18</f>
        <v>0</v>
      </c>
      <c r="K18" s="139">
        <f t="shared" ca="1" si="1"/>
        <v>0</v>
      </c>
      <c r="M18" s="169" t="str">
        <f>A41</f>
        <v>שונות</v>
      </c>
      <c r="N18" s="5" t="s">
        <v>58</v>
      </c>
      <c r="O18" s="25">
        <f>תכנון!N18</f>
        <v>0</v>
      </c>
      <c r="P18" s="73">
        <f>'01.21'!P18+'02.21'!P18+'03.21'!P18+'04.21'!P18+'05.21'!P18+'06.21'!P18+'07.21'!P18+'08.21'!P18+'09.21'!P18+'10.21'!P18+'11.21'!P18+'12.21'!P18</f>
        <v>0</v>
      </c>
      <c r="Q18" s="143">
        <f t="shared" ca="1" si="2"/>
        <v>0</v>
      </c>
      <c r="S18" s="48"/>
      <c r="T18" s="92" t="str">
        <f>A11</f>
        <v>תקשורת</v>
      </c>
      <c r="U18" s="42">
        <f>תכנון!S18</f>
        <v>0</v>
      </c>
      <c r="V18" s="76">
        <f>'01.21'!V18+'02.21'!V18+'03.21'!V18+'04.21'!V18+'05.21'!V18+'06.21'!V18+'07.21'!V18+'08.21'!V18+'09.21'!V18+'10.21'!V18+'11.21'!V18+'12.21'!V18</f>
        <v>0</v>
      </c>
      <c r="W18" s="144">
        <f t="shared" ref="W18:W25" ca="1" si="4">IFERROR(V18/$E$1*12/U18,0)</f>
        <v>0</v>
      </c>
      <c r="X18" s="55">
        <f t="shared" ref="X18:X25" ca="1" si="5">IFERROR(W18/SUM($W$17:$W$25),0)</f>
        <v>0</v>
      </c>
    </row>
    <row r="19" spans="1:79" ht="12.75" customHeight="1" x14ac:dyDescent="0.2">
      <c r="A19" s="170"/>
      <c r="B19" s="14" t="str">
        <f>תכנון!B19</f>
        <v xml:space="preserve">ביה"ס </v>
      </c>
      <c r="C19" s="28">
        <f>תכנון!D19</f>
        <v>0</v>
      </c>
      <c r="D19" s="70">
        <f>'01.21'!D19+'02.21'!D19+'03.21'!D19+'04.21'!D19+'05.21'!D19+'06.21'!D19+'07.21'!D19+'08.21'!D19+'09.21'!D19+'10.21'!D19+'11.21'!D19+'12.21'!D19</f>
        <v>0</v>
      </c>
      <c r="E19" s="134">
        <f t="shared" ca="1" si="0"/>
        <v>0</v>
      </c>
      <c r="G19" s="170"/>
      <c r="H19" s="8" t="s">
        <v>65</v>
      </c>
      <c r="I19" s="28">
        <f>תכנון!I19</f>
        <v>0</v>
      </c>
      <c r="J19" s="74">
        <f>'01.21'!J19+'02.21'!J19+'03.21'!J19+'04.21'!J19+'05.21'!J19+'06.21'!J19+'07.21'!J19+'08.21'!J19+'09.21'!J19+'10.21'!J19+'11.21'!J19+'12.21'!J19</f>
        <v>0</v>
      </c>
      <c r="K19" s="139">
        <f t="shared" ca="1" si="1"/>
        <v>0</v>
      </c>
      <c r="M19" s="170"/>
      <c r="N19" s="8" t="s">
        <v>19</v>
      </c>
      <c r="O19" s="28">
        <f>תכנון!N19</f>
        <v>0</v>
      </c>
      <c r="P19" s="74">
        <f>'01.21'!P19+'02.21'!P19+'03.21'!P19+'04.21'!P19+'05.21'!P19+'06.21'!P19+'07.21'!P19+'08.21'!P19+'09.21'!P19+'10.21'!P19+'11.21'!P19+'12.21'!P19</f>
        <v>0</v>
      </c>
      <c r="Q19" s="139">
        <f t="shared" ca="1" si="2"/>
        <v>0</v>
      </c>
      <c r="S19" s="48"/>
      <c r="T19" s="92" t="str">
        <f>A17</f>
        <v>ילדים וחינוך</v>
      </c>
      <c r="U19" s="42">
        <f>תכנון!S19</f>
        <v>0</v>
      </c>
      <c r="V19" s="76">
        <f>'01.21'!V19+'02.21'!V19+'03.21'!V19+'04.21'!V19+'05.21'!V19+'06.21'!V19+'07.21'!V19+'08.21'!V19+'09.21'!V19+'10.21'!V19+'11.21'!V19+'12.21'!V19</f>
        <v>0</v>
      </c>
      <c r="W19" s="144">
        <f t="shared" ca="1" si="4"/>
        <v>0</v>
      </c>
      <c r="X19" s="55">
        <f t="shared" ca="1" si="5"/>
        <v>0</v>
      </c>
    </row>
    <row r="20" spans="1:79" ht="12.75" customHeight="1" thickBot="1" x14ac:dyDescent="0.25">
      <c r="A20" s="170"/>
      <c r="B20" s="8" t="str">
        <f>תכנון!B20</f>
        <v xml:space="preserve">פסיכולוג/ הוראה מתקנת </v>
      </c>
      <c r="C20" s="28">
        <f>תכנון!D20</f>
        <v>0</v>
      </c>
      <c r="D20" s="70">
        <f>'01.21'!D20+'02.21'!D20+'03.21'!D20+'04.21'!D20+'05.21'!D20+'06.21'!D20+'07.21'!D20+'08.21'!D20+'09.21'!D20+'10.21'!D20+'11.21'!D20+'12.21'!D20</f>
        <v>0</v>
      </c>
      <c r="E20" s="134">
        <f t="shared" ca="1" si="0"/>
        <v>0</v>
      </c>
      <c r="G20" s="170"/>
      <c r="H20" s="20" t="s">
        <v>19</v>
      </c>
      <c r="I20" s="33">
        <f>תכנון!I20</f>
        <v>0</v>
      </c>
      <c r="J20" s="94">
        <f>'01.21'!J20+'02.21'!J20+'03.21'!J20+'04.21'!J20+'05.21'!J20+'06.21'!J20+'07.21'!J20+'08.21'!J20+'09.21'!J20+'10.21'!J20+'11.21'!J20+'12.21'!J20</f>
        <v>0</v>
      </c>
      <c r="K20" s="142">
        <f t="shared" ca="1" si="1"/>
        <v>0</v>
      </c>
      <c r="M20" s="170"/>
      <c r="N20" s="8" t="s">
        <v>19</v>
      </c>
      <c r="O20" s="28">
        <f>תכנון!N20</f>
        <v>0</v>
      </c>
      <c r="P20" s="74">
        <f>'01.21'!P20+'02.21'!P20+'03.21'!P20+'04.21'!P20+'05.21'!P20+'06.21'!P20+'07.21'!P20+'08.21'!P20+'09.21'!P20+'10.21'!P20+'11.21'!P20+'12.21'!P20</f>
        <v>0</v>
      </c>
      <c r="Q20" s="139">
        <f t="shared" ca="1" si="2"/>
        <v>0</v>
      </c>
      <c r="S20" s="48"/>
      <c r="T20" s="92" t="str">
        <f>A22</f>
        <v>רכב ותחבורה</v>
      </c>
      <c r="U20" s="42">
        <f>תכנון!S20</f>
        <v>0</v>
      </c>
      <c r="V20" s="76">
        <f>'01.21'!V20+'02.21'!V20+'03.21'!V20+'04.21'!V20+'05.21'!V20+'06.21'!V20+'07.21'!V20+'08.21'!V20+'09.21'!V20+'10.21'!V20+'11.21'!V20+'12.21'!V20</f>
        <v>0</v>
      </c>
      <c r="W20" s="144">
        <f t="shared" ca="1" si="4"/>
        <v>0</v>
      </c>
      <c r="X20" s="55">
        <f t="shared" ca="1" si="5"/>
        <v>0</v>
      </c>
    </row>
    <row r="21" spans="1:79" ht="12.75" customHeight="1" thickBot="1" x14ac:dyDescent="0.25">
      <c r="A21" s="171"/>
      <c r="B21" s="10" t="str">
        <f>תכנון!B21</f>
        <v>אחר</v>
      </c>
      <c r="C21" s="31">
        <f>תכנון!D21</f>
        <v>0</v>
      </c>
      <c r="D21" s="98">
        <f>'01.21'!D21+'02.21'!D21+'03.21'!D21+'04.21'!D21+'05.21'!D21+'06.21'!D21+'07.21'!D21+'08.21'!D21+'09.21'!D21+'10.21'!D21+'11.21'!D21+'12.21'!D21</f>
        <v>0</v>
      </c>
      <c r="E21" s="135">
        <f t="shared" ca="1" si="0"/>
        <v>0</v>
      </c>
      <c r="G21" s="169" t="s">
        <v>20</v>
      </c>
      <c r="H21" s="5" t="s">
        <v>47</v>
      </c>
      <c r="I21" s="25">
        <f>תכנון!I21</f>
        <v>0</v>
      </c>
      <c r="J21" s="73">
        <f>'01.21'!J21+'02.21'!J21+'03.21'!J21+'04.21'!J21+'05.21'!J21+'06.21'!J21+'07.21'!J21+'08.21'!J21+'09.21'!J21+'10.21'!J21+'11.21'!J21+'12.21'!J21</f>
        <v>0</v>
      </c>
      <c r="K21" s="143">
        <f t="shared" ca="1" si="1"/>
        <v>0</v>
      </c>
      <c r="M21" s="171"/>
      <c r="N21" s="10" t="s">
        <v>19</v>
      </c>
      <c r="O21" s="31">
        <f>תכנון!N21</f>
        <v>0</v>
      </c>
      <c r="P21" s="75">
        <f>'01.21'!P21+'02.21'!P21+'03.21'!P21+'04.21'!P21+'05.21'!P21+'06.21'!P21+'07.21'!P21+'08.21'!P21+'09.21'!P21+'10.21'!P21+'11.21'!P21+'12.21'!P21</f>
        <v>0</v>
      </c>
      <c r="Q21" s="140">
        <f t="shared" ca="1" si="2"/>
        <v>0</v>
      </c>
      <c r="S21" s="48"/>
      <c r="T21" s="92" t="str">
        <f>A25</f>
        <v>בריאות וטיפוח</v>
      </c>
      <c r="U21" s="42">
        <f>תכנון!S21</f>
        <v>0</v>
      </c>
      <c r="V21" s="76">
        <f>'01.21'!V21+'02.21'!V21+'03.21'!V21+'04.21'!V21+'05.21'!V21+'06.21'!V21+'07.21'!V21+'08.21'!V21+'09.21'!V21+'10.21'!V21+'11.21'!V21+'12.21'!V21</f>
        <v>0</v>
      </c>
      <c r="W21" s="144">
        <f t="shared" ca="1" si="4"/>
        <v>0</v>
      </c>
      <c r="X21" s="55">
        <f t="shared" ca="1" si="5"/>
        <v>0</v>
      </c>
    </row>
    <row r="22" spans="1:79" ht="12.75" customHeight="1" x14ac:dyDescent="0.2">
      <c r="A22" s="170" t="s">
        <v>100</v>
      </c>
      <c r="B22" s="68" t="str">
        <f>תכנון!B22</f>
        <v>ביטוח רכב</v>
      </c>
      <c r="C22" s="36">
        <f>תכנון!D22</f>
        <v>0</v>
      </c>
      <c r="D22" s="72">
        <f>'01.21'!D22+'02.21'!D22+'03.21'!D22+'04.21'!D22+'05.21'!D22+'06.21'!D22+'07.21'!D22+'08.21'!D22+'09.21'!D22+'10.21'!D22+'11.21'!D22+'12.21'!D22</f>
        <v>0</v>
      </c>
      <c r="E22" s="136">
        <f t="shared" ca="1" si="0"/>
        <v>0</v>
      </c>
      <c r="G22" s="170"/>
      <c r="H22" s="8" t="s">
        <v>63</v>
      </c>
      <c r="I22" s="28">
        <f>תכנון!I22</f>
        <v>0</v>
      </c>
      <c r="J22" s="74">
        <f>'01.21'!J22+'02.21'!J22+'03.21'!J22+'04.21'!J22+'05.21'!J22+'06.21'!J22+'07.21'!J22+'08.21'!J22+'09.21'!J22+'10.21'!J22+'11.21'!J22+'12.21'!J22</f>
        <v>0</v>
      </c>
      <c r="K22" s="139">
        <f t="shared" ca="1" si="1"/>
        <v>0</v>
      </c>
      <c r="M22" s="23"/>
      <c r="N22" s="23"/>
      <c r="O22" s="23"/>
      <c r="P22" s="23"/>
      <c r="Q22" s="23"/>
      <c r="S22" s="48"/>
      <c r="T22" s="92" t="str">
        <f>A31</f>
        <v>כספים ופיננסים</v>
      </c>
      <c r="U22" s="42">
        <f>תכנון!S22</f>
        <v>0</v>
      </c>
      <c r="V22" s="76">
        <f>'01.21'!V22+'02.21'!V22+'03.21'!V22+'04.21'!V22+'05.21'!V22+'06.21'!V22+'07.21'!V22+'08.21'!V22+'09.21'!V22+'10.21'!V22+'11.21'!V22+'12.21'!V22</f>
        <v>0</v>
      </c>
      <c r="W22" s="144">
        <f t="shared" ca="1" si="4"/>
        <v>0</v>
      </c>
      <c r="X22" s="55">
        <f t="shared" ca="1" si="5"/>
        <v>0</v>
      </c>
    </row>
    <row r="23" spans="1:79" ht="12.75" customHeight="1" x14ac:dyDescent="0.2">
      <c r="A23" s="170"/>
      <c r="B23" s="8" t="str">
        <f>תכנון!B23</f>
        <v>אגרת רישוי וטסט שנתי</v>
      </c>
      <c r="C23" s="28">
        <f>תכנון!D23</f>
        <v>0</v>
      </c>
      <c r="D23" s="70">
        <f>'01.21'!D23+'02.21'!D23+'03.21'!D23+'04.21'!D23+'05.21'!D23+'06.21'!D23+'07.21'!D23+'08.21'!D23+'09.21'!D23+'10.21'!D23+'11.21'!D23+'12.21'!D23</f>
        <v>0</v>
      </c>
      <c r="E23" s="134">
        <f t="shared" ca="1" si="0"/>
        <v>0</v>
      </c>
      <c r="G23" s="170"/>
      <c r="H23" s="8" t="s">
        <v>51</v>
      </c>
      <c r="I23" s="28">
        <f>תכנון!I23</f>
        <v>0</v>
      </c>
      <c r="J23" s="74">
        <f>'01.21'!J23+'02.21'!J23+'03.21'!J23+'04.21'!J23+'05.21'!J23+'06.21'!J23+'07.21'!J23+'08.21'!J23+'09.21'!J23+'10.21'!J23+'11.21'!J23+'12.21'!J23</f>
        <v>0</v>
      </c>
      <c r="K23" s="139">
        <f t="shared" ca="1" si="1"/>
        <v>0</v>
      </c>
      <c r="M23" s="23"/>
      <c r="N23" s="23"/>
      <c r="O23" s="23"/>
      <c r="P23" s="23"/>
      <c r="Q23" s="23"/>
      <c r="S23" s="48"/>
      <c r="T23" s="92" t="str">
        <f>G8</f>
        <v>קניות שוטפות</v>
      </c>
      <c r="U23" s="42">
        <f>תכנון!S23</f>
        <v>0</v>
      </c>
      <c r="V23" s="76">
        <f>'01.21'!V23+'02.21'!V23+'03.21'!V23+'04.21'!V23+'05.21'!V23+'06.21'!V23+'07.21'!V23+'08.21'!V23+'09.21'!V23+'10.21'!V23+'11.21'!V23+'12.21'!V23</f>
        <v>0</v>
      </c>
      <c r="W23" s="144">
        <f t="shared" ca="1" si="4"/>
        <v>0</v>
      </c>
      <c r="X23" s="55">
        <f t="shared" ca="1" si="5"/>
        <v>0</v>
      </c>
    </row>
    <row r="24" spans="1:79" ht="12.75" customHeight="1" thickBot="1" x14ac:dyDescent="0.25">
      <c r="A24" s="170"/>
      <c r="B24" s="69" t="str">
        <f>תכנון!B24</f>
        <v>אחר</v>
      </c>
      <c r="C24" s="33">
        <f>תכנון!D24</f>
        <v>0</v>
      </c>
      <c r="D24" s="71">
        <f>'01.21'!D24+'02.21'!D24+'03.21'!D24+'04.21'!D24+'05.21'!D24+'06.21'!D24+'07.21'!D24+'08.21'!D24+'09.21'!D24+'10.21'!D24+'11.21'!D24+'12.21'!D24</f>
        <v>0</v>
      </c>
      <c r="E24" s="137">
        <f t="shared" ca="1" si="0"/>
        <v>0</v>
      </c>
      <c r="G24" s="170"/>
      <c r="H24" s="8" t="s">
        <v>64</v>
      </c>
      <c r="I24" s="28">
        <f>תכנון!I24</f>
        <v>0</v>
      </c>
      <c r="J24" s="74">
        <f>'01.21'!J24+'02.21'!J24+'03.21'!J24+'04.21'!J24+'05.21'!J24+'06.21'!J24+'07.21'!J24+'08.21'!J24+'09.21'!J24+'10.21'!J24+'11.21'!J24+'12.21'!J24</f>
        <v>0</v>
      </c>
      <c r="K24" s="139">
        <f t="shared" ca="1" si="1"/>
        <v>0</v>
      </c>
      <c r="M24" s="23"/>
      <c r="N24" s="23"/>
      <c r="O24" s="23"/>
      <c r="P24" s="23"/>
      <c r="Q24" s="23"/>
      <c r="S24" s="48"/>
      <c r="T24" s="92" t="str">
        <f>M10</f>
        <v>בילויים</v>
      </c>
      <c r="U24" s="42">
        <f>תכנון!S24</f>
        <v>0</v>
      </c>
      <c r="V24" s="76">
        <f>'01.21'!V24+'02.21'!V24+'03.21'!V24+'04.21'!V24+'05.21'!V24+'06.21'!V24+'07.21'!V24+'08.21'!V24+'09.21'!V24+'10.21'!V24+'11.21'!V24+'12.21'!V24</f>
        <v>0</v>
      </c>
      <c r="W24" s="144">
        <f t="shared" ca="1" si="4"/>
        <v>0</v>
      </c>
      <c r="X24" s="55">
        <f t="shared" ca="1" si="5"/>
        <v>0</v>
      </c>
    </row>
    <row r="25" spans="1:79" ht="12.75" customHeight="1" thickBot="1" x14ac:dyDescent="0.25">
      <c r="A25" s="169" t="s">
        <v>101</v>
      </c>
      <c r="B25" s="49" t="str">
        <f>תכנון!B25</f>
        <v>קופ"ח ביטוח בריאות משלים</v>
      </c>
      <c r="C25" s="25">
        <f>תכנון!D25</f>
        <v>0</v>
      </c>
      <c r="D25" s="97">
        <f>'01.21'!D25+'02.21'!D25+'03.21'!D25+'04.21'!D25+'05.21'!D25+'06.21'!D25+'07.21'!D25+'08.21'!D25+'09.21'!D25+'10.21'!D25+'11.21'!D25+'12.21'!D25</f>
        <v>0</v>
      </c>
      <c r="E25" s="138">
        <f t="shared" ca="1" si="0"/>
        <v>0</v>
      </c>
      <c r="G25" s="170"/>
      <c r="H25" s="8" t="s">
        <v>37</v>
      </c>
      <c r="I25" s="28">
        <f>תכנון!I25</f>
        <v>0</v>
      </c>
      <c r="J25" s="74">
        <f>'01.21'!J25+'02.21'!J25+'03.21'!J25+'04.21'!J25+'05.21'!J25+'06.21'!J25+'07.21'!J25+'08.21'!J25+'09.21'!J25+'10.21'!J25+'11.21'!J25+'12.21'!J25</f>
        <v>0</v>
      </c>
      <c r="K25" s="139">
        <f t="shared" ca="1" si="1"/>
        <v>0</v>
      </c>
      <c r="M25" s="23"/>
      <c r="N25" s="23"/>
      <c r="O25" s="23"/>
      <c r="P25" s="23"/>
      <c r="Q25" s="23"/>
      <c r="S25" s="48"/>
      <c r="T25" s="93" t="str">
        <f>A41</f>
        <v>שונות</v>
      </c>
      <c r="U25" s="44">
        <f>תכנון!S25</f>
        <v>0</v>
      </c>
      <c r="V25" s="101">
        <f>'01.21'!V25+'02.21'!V25+'03.21'!V25+'04.21'!V25+'05.21'!V25+'06.21'!V25+'07.21'!V25+'08.21'!V25+'09.21'!V25+'10.21'!V25+'11.21'!V25+'12.21'!V25</f>
        <v>0</v>
      </c>
      <c r="W25" s="145">
        <f t="shared" ca="1" si="4"/>
        <v>0</v>
      </c>
      <c r="X25" s="56">
        <f t="shared" ca="1" si="5"/>
        <v>0</v>
      </c>
      <c r="BV25" s="21"/>
      <c r="BW25" s="21"/>
      <c r="BX25" s="21"/>
      <c r="BY25" s="21"/>
      <c r="BZ25" s="21"/>
    </row>
    <row r="26" spans="1:79" ht="12.75" customHeight="1" thickBot="1" x14ac:dyDescent="0.25">
      <c r="A26" s="170"/>
      <c r="B26" s="8" t="str">
        <f>תכנון!B26</f>
        <v>ביטוח חיים ריסק+ מחלות</v>
      </c>
      <c r="C26" s="28">
        <f>תכנון!D26</f>
        <v>0</v>
      </c>
      <c r="D26" s="70">
        <f>'01.21'!D26+'02.21'!D26+'03.21'!D26+'04.21'!D26+'05.21'!D26+'06.21'!D26+'07.21'!D26+'08.21'!D26+'09.21'!D26+'10.21'!D26+'11.21'!D26+'12.21'!D26</f>
        <v>0</v>
      </c>
      <c r="E26" s="134">
        <f t="shared" ca="1" si="0"/>
        <v>0</v>
      </c>
      <c r="G26" s="171"/>
      <c r="H26" s="10" t="s">
        <v>19</v>
      </c>
      <c r="I26" s="31">
        <f>תכנון!I26</f>
        <v>0</v>
      </c>
      <c r="J26" s="75">
        <f>'01.21'!J26+'02.21'!J26+'03.21'!J26+'04.21'!J26+'05.21'!J26+'06.21'!J26+'07.21'!J26+'08.21'!J26+'09.21'!J26+'10.21'!J26+'11.21'!J26+'12.21'!J26</f>
        <v>0</v>
      </c>
      <c r="K26" s="140">
        <f t="shared" ca="1" si="1"/>
        <v>0</v>
      </c>
      <c r="M26" s="23"/>
      <c r="N26" s="23"/>
      <c r="O26" s="23"/>
      <c r="P26" s="23"/>
      <c r="Q26" s="23"/>
      <c r="S26" s="48"/>
      <c r="T26" s="48"/>
      <c r="U26" s="48"/>
      <c r="V26" s="48"/>
      <c r="W26" s="48"/>
      <c r="X26" s="48"/>
      <c r="Y26" s="48"/>
      <c r="BV26" s="21"/>
      <c r="BW26" s="21"/>
      <c r="BX26" s="21"/>
      <c r="BY26" s="21"/>
    </row>
    <row r="27" spans="1:79" ht="12.75" customHeight="1" thickBot="1" x14ac:dyDescent="0.25">
      <c r="A27" s="170"/>
      <c r="B27" s="14" t="str">
        <f>תכנון!B27</f>
        <v>ביטוח סיעודי פרטי</v>
      </c>
      <c r="C27" s="28">
        <f>תכנון!D27</f>
        <v>0</v>
      </c>
      <c r="D27" s="70">
        <f>'01.21'!D27+'02.21'!D27+'03.21'!D27+'04.21'!D27+'05.21'!D27+'06.21'!D27+'07.21'!D27+'08.21'!D27+'09.21'!D27+'10.21'!D27+'11.21'!D27+'12.21'!D27</f>
        <v>0</v>
      </c>
      <c r="E27" s="134">
        <f t="shared" ca="1" si="0"/>
        <v>0</v>
      </c>
      <c r="G27" s="170" t="s">
        <v>56</v>
      </c>
      <c r="H27" s="19" t="s">
        <v>46</v>
      </c>
      <c r="I27" s="36">
        <f>תכנון!I27</f>
        <v>0</v>
      </c>
      <c r="J27" s="95">
        <f>'01.21'!J27+'02.21'!J27+'03.21'!J27+'04.21'!J27+'05.21'!J27+'06.21'!J27+'07.21'!J27+'08.21'!J27+'09.21'!J27+'10.21'!J27+'11.21'!J27+'12.21'!J27</f>
        <v>0</v>
      </c>
      <c r="K27" s="141">
        <f t="shared" ca="1" si="1"/>
        <v>0</v>
      </c>
      <c r="M27" s="23"/>
      <c r="N27" s="23"/>
      <c r="O27" s="23"/>
      <c r="P27" s="23"/>
      <c r="Q27" s="23"/>
      <c r="S27" s="48"/>
      <c r="T27" s="23"/>
      <c r="U27" s="23"/>
      <c r="V27" s="23"/>
      <c r="W27" s="23"/>
      <c r="X27" s="23"/>
      <c r="BV27" s="21"/>
      <c r="BW27" s="21"/>
      <c r="BX27" s="21"/>
      <c r="BY27" s="21"/>
      <c r="BZ27" s="21"/>
    </row>
    <row r="28" spans="1:79" ht="12.75" customHeight="1" x14ac:dyDescent="0.2">
      <c r="A28" s="170"/>
      <c r="B28" s="8" t="str">
        <f>תכנון!B28</f>
        <v>ביטוח רפואי פרטי</v>
      </c>
      <c r="C28" s="28">
        <f>תכנון!D28</f>
        <v>0</v>
      </c>
      <c r="D28" s="70">
        <f>'01.21'!D28+'02.21'!D28+'03.21'!D28+'04.21'!D28+'05.21'!D28+'06.21'!D28+'07.21'!D28+'08.21'!D28+'09.21'!D28+'10.21'!D28+'11.21'!D28+'12.21'!D28</f>
        <v>0</v>
      </c>
      <c r="E28" s="134">
        <f t="shared" ca="1" si="0"/>
        <v>0</v>
      </c>
      <c r="G28" s="170"/>
      <c r="H28" s="8" t="s">
        <v>27</v>
      </c>
      <c r="I28" s="28">
        <f>תכנון!I28</f>
        <v>0</v>
      </c>
      <c r="J28" s="74">
        <f>'01.21'!J28+'02.21'!J28+'03.21'!J28+'04.21'!J28+'05.21'!J28+'06.21'!J28+'07.21'!J28+'08.21'!J28+'09.21'!J28+'10.21'!J28+'11.21'!J28+'12.21'!J28</f>
        <v>0</v>
      </c>
      <c r="K28" s="139">
        <f t="shared" ca="1" si="1"/>
        <v>0</v>
      </c>
      <c r="M28" s="23"/>
      <c r="N28" s="23"/>
      <c r="O28" s="23"/>
      <c r="P28" s="23"/>
      <c r="Q28" s="23"/>
      <c r="S28" s="48"/>
      <c r="T28" s="183" t="s">
        <v>117</v>
      </c>
      <c r="U28" s="221" t="str">
        <f>U15</f>
        <v>תכנון שנתי</v>
      </c>
      <c r="V28" s="221" t="str">
        <f>V15</f>
        <v>ביצוע שנתי</v>
      </c>
      <c r="W28" s="221" t="s">
        <v>123</v>
      </c>
      <c r="X28" s="204" t="str">
        <f>X15</f>
        <v>אחוזים בביצוע יחסי</v>
      </c>
      <c r="BV28" s="21"/>
      <c r="BW28" s="21"/>
      <c r="BX28" s="21"/>
      <c r="BY28" s="21"/>
      <c r="BZ28" s="21"/>
      <c r="CA28" s="21"/>
    </row>
    <row r="29" spans="1:79" ht="12.75" customHeight="1" thickBot="1" x14ac:dyDescent="0.25">
      <c r="A29" s="170"/>
      <c r="B29" s="8" t="str">
        <f>תכנון!B29</f>
        <v>חדר כושר</v>
      </c>
      <c r="C29" s="28">
        <f>תכנון!D29</f>
        <v>0</v>
      </c>
      <c r="D29" s="70">
        <f>'01.21'!D29+'02.21'!D29+'03.21'!D29+'04.21'!D29+'05.21'!D29+'06.21'!D29+'07.21'!D29+'08.21'!D29+'09.21'!D29+'10.21'!D29+'11.21'!D29+'12.21'!D29</f>
        <v>0</v>
      </c>
      <c r="E29" s="134">
        <f t="shared" ca="1" si="0"/>
        <v>0</v>
      </c>
      <c r="G29" s="170"/>
      <c r="H29" s="8" t="s">
        <v>54</v>
      </c>
      <c r="I29" s="28">
        <f>תכנון!I29</f>
        <v>0</v>
      </c>
      <c r="J29" s="74">
        <f>'01.21'!J29+'02.21'!J29+'03.21'!J29+'04.21'!J29+'05.21'!J29+'06.21'!J29+'07.21'!J29+'08.21'!J29+'09.21'!J29+'10.21'!J29+'11.21'!J29+'12.21'!J29</f>
        <v>0</v>
      </c>
      <c r="K29" s="139">
        <f t="shared" ca="1" si="1"/>
        <v>0</v>
      </c>
      <c r="M29" s="23"/>
      <c r="N29" s="23"/>
      <c r="O29" s="23"/>
      <c r="P29" s="23"/>
      <c r="Q29" s="23"/>
      <c r="S29" s="23"/>
      <c r="T29" s="184"/>
      <c r="U29" s="222"/>
      <c r="V29" s="222"/>
      <c r="W29" s="249"/>
      <c r="X29" s="206"/>
      <c r="BV29" s="21"/>
      <c r="BW29" s="21"/>
      <c r="BX29" s="21"/>
      <c r="BY29" s="21"/>
      <c r="BZ29" s="21"/>
      <c r="CA29" s="21"/>
    </row>
    <row r="30" spans="1:79" ht="12.75" customHeight="1" thickBot="1" x14ac:dyDescent="0.25">
      <c r="A30" s="171"/>
      <c r="B30" s="18" t="str">
        <f>תכנון!B30</f>
        <v>אחר</v>
      </c>
      <c r="C30" s="31">
        <f>תכנון!D30</f>
        <v>0</v>
      </c>
      <c r="D30" s="98">
        <f>'01.21'!D30+'02.21'!D30+'03.21'!D30+'04.21'!D30+'05.21'!D30+'06.21'!D30+'07.21'!D30+'08.21'!D30+'09.21'!D30+'10.21'!D30+'11.21'!D30+'12.21'!D30</f>
        <v>0</v>
      </c>
      <c r="E30" s="135">
        <f t="shared" ca="1" si="0"/>
        <v>0</v>
      </c>
      <c r="G30" s="170"/>
      <c r="H30" s="20" t="s">
        <v>19</v>
      </c>
      <c r="I30" s="33">
        <f>תכנון!I30</f>
        <v>0</v>
      </c>
      <c r="J30" s="94">
        <f>'01.21'!J30+'02.21'!J30+'03.21'!J30+'04.21'!J30+'05.21'!J30+'06.21'!J30+'07.21'!J30+'08.21'!J30+'09.21'!J30+'10.21'!J30+'11.21'!J30+'12.21'!J30</f>
        <v>0</v>
      </c>
      <c r="K30" s="142">
        <f t="shared" ca="1" si="1"/>
        <v>0</v>
      </c>
      <c r="M30" s="23"/>
      <c r="N30" s="23"/>
      <c r="O30" s="23"/>
      <c r="P30" s="23"/>
      <c r="Q30" s="23"/>
      <c r="S30" s="23"/>
      <c r="T30" s="80" t="s">
        <v>1</v>
      </c>
      <c r="U30" s="51">
        <f>תכנון!S29</f>
        <v>30000</v>
      </c>
      <c r="V30" s="105">
        <f>'01.21'!V30+'02.21'!V30+'03.21'!V30+'04.21'!V30+'05.21'!V30+'06.21'!V30+'07.21'!V30+'08.21'!V30+'09.21'!V30+'10.21'!V30+'11.21'!V30+'12.21'!V30</f>
        <v>2000</v>
      </c>
      <c r="W30" s="122">
        <f ca="1">IFERROR(V30/$E$1,0)</f>
        <v>2000</v>
      </c>
      <c r="X30" s="65">
        <f ca="1">IFERROR(W30/SUM($W$30:$W$32),0)</f>
        <v>1</v>
      </c>
      <c r="BV30" s="21"/>
      <c r="BW30" s="21"/>
      <c r="BX30" s="21"/>
      <c r="BY30" s="21"/>
      <c r="BZ30" s="21"/>
      <c r="CA30" s="21"/>
    </row>
    <row r="31" spans="1:79" ht="12.75" customHeight="1" x14ac:dyDescent="0.2">
      <c r="A31" s="170" t="s">
        <v>56</v>
      </c>
      <c r="B31" s="68" t="str">
        <f>תכנון!B31</f>
        <v>תוכניות חיסכון</v>
      </c>
      <c r="C31" s="36">
        <f>תכנון!D31</f>
        <v>0</v>
      </c>
      <c r="D31" s="72">
        <f>'01.21'!D31+'02.21'!D31+'03.21'!D31+'04.21'!D31+'05.21'!D31+'06.21'!D31+'07.21'!D31+'08.21'!D31+'09.21'!D31+'10.21'!D31+'11.21'!D31+'12.21'!D31</f>
        <v>0</v>
      </c>
      <c r="E31" s="136">
        <f t="shared" ca="1" si="0"/>
        <v>0</v>
      </c>
      <c r="G31" s="169" t="s">
        <v>29</v>
      </c>
      <c r="H31" s="5" t="s">
        <v>38</v>
      </c>
      <c r="I31" s="25">
        <f>תכנון!I31</f>
        <v>0</v>
      </c>
      <c r="J31" s="73">
        <f>'01.21'!J31+'02.21'!J31+'03.21'!J31+'04.21'!J31+'05.21'!J31+'06.21'!J31+'07.21'!J31+'08.21'!J31+'09.21'!J31+'10.21'!J31+'11.21'!J31+'12.21'!J31</f>
        <v>0</v>
      </c>
      <c r="K31" s="143">
        <f t="shared" ca="1" si="1"/>
        <v>0</v>
      </c>
      <c r="M31" s="23"/>
      <c r="N31" s="23"/>
      <c r="O31" s="23"/>
      <c r="P31" s="23"/>
      <c r="Q31" s="23"/>
      <c r="S31" s="23"/>
      <c r="T31" s="78" t="s">
        <v>50</v>
      </c>
      <c r="U31" s="51">
        <f>תכנון!S30</f>
        <v>0</v>
      </c>
      <c r="V31" s="51">
        <f>'01.21'!V31+'02.21'!V31+'03.21'!V31+'04.21'!V31+'05.21'!V31+'06.21'!V31+'07.21'!V31+'08.21'!V31+'09.21'!V31+'10.21'!V31+'11.21'!V31+'12.21'!V31</f>
        <v>0</v>
      </c>
      <c r="W31" s="51">
        <f t="shared" ref="W31:W32" ca="1" si="6">IFERROR(V31/$E$1,0)</f>
        <v>0</v>
      </c>
      <c r="X31" s="65">
        <f ca="1">IFERROR(W31/SUM($W$30:$W$32),0)</f>
        <v>0</v>
      </c>
      <c r="BV31" s="21"/>
      <c r="BW31" s="21"/>
      <c r="BX31" s="21"/>
      <c r="BY31" s="21"/>
      <c r="BZ31" s="21"/>
      <c r="CA31" s="21"/>
    </row>
    <row r="32" spans="1:79" ht="12.75" customHeight="1" thickBot="1" x14ac:dyDescent="0.25">
      <c r="A32" s="170"/>
      <c r="B32" s="8" t="str">
        <f>תכנון!B32</f>
        <v>החזרי הלוואות</v>
      </c>
      <c r="C32" s="28">
        <f>תכנון!D32</f>
        <v>0</v>
      </c>
      <c r="D32" s="70">
        <f>'01.21'!D32+'02.21'!D32+'03.21'!D32+'04.21'!D32+'05.21'!D32+'06.21'!D32+'07.21'!D32+'08.21'!D32+'09.21'!D32+'10.21'!D32+'11.21'!D32+'12.21'!D32</f>
        <v>0</v>
      </c>
      <c r="E32" s="134">
        <f t="shared" ca="1" si="0"/>
        <v>0</v>
      </c>
      <c r="G32" s="170"/>
      <c r="H32" s="8" t="s">
        <v>19</v>
      </c>
      <c r="I32" s="28">
        <f>תכנון!I32</f>
        <v>0</v>
      </c>
      <c r="J32" s="74">
        <f>'01.21'!J32+'02.21'!J32+'03.21'!J32+'04.21'!J32+'05.21'!J32+'06.21'!J32+'07.21'!J32+'08.21'!J32+'09.21'!J32+'10.21'!J32+'11.21'!J32+'12.21'!J32</f>
        <v>0</v>
      </c>
      <c r="K32" s="139">
        <f t="shared" ca="1" si="1"/>
        <v>0</v>
      </c>
      <c r="M32" s="23"/>
      <c r="N32" s="23"/>
      <c r="O32" s="23"/>
      <c r="P32" s="23"/>
      <c r="Q32" s="23"/>
      <c r="S32" s="23"/>
      <c r="T32" s="79" t="s">
        <v>30</v>
      </c>
      <c r="U32" s="50">
        <f>תכנון!S31</f>
        <v>0</v>
      </c>
      <c r="V32" s="50">
        <f>'01.21'!V32+'02.21'!V32+'03.21'!V32+'04.21'!V32+'05.21'!V32+'06.21'!V32+'07.21'!V32+'08.21'!V32+'09.21'!V32+'10.21'!V32+'11.21'!V32+'12.21'!V32</f>
        <v>0</v>
      </c>
      <c r="W32" s="50">
        <f t="shared" ca="1" si="6"/>
        <v>0</v>
      </c>
      <c r="X32" s="66">
        <f ca="1">IFERROR(W32/SUM($W$30:$W$32),0)</f>
        <v>0</v>
      </c>
      <c r="BV32" s="21"/>
      <c r="BW32" s="21"/>
      <c r="BX32" s="21"/>
      <c r="BY32" s="21"/>
      <c r="BZ32" s="21"/>
    </row>
    <row r="33" spans="1:78" ht="12.75" customHeight="1" thickBot="1" x14ac:dyDescent="0.25">
      <c r="A33" s="170"/>
      <c r="B33" s="14" t="str">
        <f>תכנון!B33</f>
        <v>חסכון ליעד ספציפי</v>
      </c>
      <c r="C33" s="28">
        <f>תכנון!D33</f>
        <v>0</v>
      </c>
      <c r="D33" s="70">
        <f>'01.21'!D33+'02.21'!D33+'03.21'!D33+'04.21'!D33+'05.21'!D33+'06.21'!D33+'07.21'!D33+'08.21'!D33+'09.21'!D33+'10.21'!D33+'11.21'!D33+'12.21'!D33</f>
        <v>0</v>
      </c>
      <c r="E33" s="134">
        <f t="shared" ca="1" si="0"/>
        <v>0</v>
      </c>
      <c r="G33" s="170"/>
      <c r="H33" s="8" t="s">
        <v>19</v>
      </c>
      <c r="I33" s="28">
        <f>תכנון!I33</f>
        <v>0</v>
      </c>
      <c r="J33" s="74">
        <f>'01.21'!J33+'02.21'!J33+'03.21'!J33+'04.21'!J33+'05.21'!J33+'06.21'!J33+'07.21'!J33+'08.21'!J33+'09.21'!J33+'10.21'!J33+'11.21'!J33+'12.21'!J33</f>
        <v>0</v>
      </c>
      <c r="K33" s="139">
        <f t="shared" ca="1" si="1"/>
        <v>0</v>
      </c>
      <c r="M33" s="23"/>
      <c r="N33" s="23"/>
      <c r="O33" s="23"/>
      <c r="P33" s="23"/>
      <c r="Q33" s="23"/>
      <c r="S33" s="21"/>
      <c r="T33" s="21"/>
      <c r="U33" s="21"/>
      <c r="V33" s="21"/>
      <c r="W33" s="21"/>
      <c r="X33" s="21"/>
      <c r="BV33" s="21"/>
      <c r="BW33" s="21"/>
      <c r="BX33" s="21"/>
      <c r="BY33" s="21"/>
      <c r="BZ33" s="21"/>
    </row>
    <row r="34" spans="1:78" ht="12.75" customHeight="1" x14ac:dyDescent="0.2">
      <c r="A34" s="170"/>
      <c r="B34" s="8" t="str">
        <f>תכנון!B34</f>
        <v>תמיכה בבני משפחה</v>
      </c>
      <c r="C34" s="28">
        <f>תכנון!D34</f>
        <v>0</v>
      </c>
      <c r="D34" s="70">
        <f>'01.21'!D34+'02.21'!D34+'03.21'!D34+'04.21'!D34+'05.21'!D34+'06.21'!D34+'07.21'!D34+'08.21'!D34+'09.21'!D34+'10.21'!D34+'11.21'!D34+'12.21'!D34</f>
        <v>0</v>
      </c>
      <c r="E34" s="134">
        <f t="shared" ca="1" si="0"/>
        <v>0</v>
      </c>
      <c r="G34" s="170"/>
      <c r="H34" s="8" t="s">
        <v>19</v>
      </c>
      <c r="I34" s="28">
        <f>תכנון!I34</f>
        <v>0</v>
      </c>
      <c r="J34" s="74">
        <f>'01.21'!J34+'02.21'!J34+'03.21'!J34+'04.21'!J34+'05.21'!J34+'06.21'!J34+'07.21'!J34+'08.21'!J34+'09.21'!J34+'10.21'!J34+'11.21'!J34+'12.21'!J34</f>
        <v>0</v>
      </c>
      <c r="K34" s="139">
        <f t="shared" ca="1" si="1"/>
        <v>0</v>
      </c>
      <c r="M34" s="23"/>
      <c r="N34" s="23"/>
      <c r="O34" s="23"/>
      <c r="P34" s="23"/>
      <c r="Q34" s="23"/>
      <c r="S34" s="23"/>
      <c r="T34" s="67"/>
      <c r="U34" s="183" t="str">
        <f>U28</f>
        <v>תכנון שנתי</v>
      </c>
      <c r="V34" s="221" t="str">
        <f>V28</f>
        <v>ביצוע שנתי</v>
      </c>
      <c r="W34" s="204" t="str">
        <f>W28</f>
        <v>ביצוע יחסי לחודש זה</v>
      </c>
      <c r="X34" s="21"/>
      <c r="BV34" s="21"/>
      <c r="BW34" s="21"/>
      <c r="BX34" s="21"/>
      <c r="BY34" s="21"/>
      <c r="BZ34" s="21"/>
    </row>
    <row r="35" spans="1:78" ht="12.75" customHeight="1" thickBot="1" x14ac:dyDescent="0.25">
      <c r="A35" s="170"/>
      <c r="B35" s="8" t="str">
        <f>תכנון!B35</f>
        <v>תשלום מזונות</v>
      </c>
      <c r="C35" s="28">
        <f>תכנון!D35</f>
        <v>0</v>
      </c>
      <c r="D35" s="70">
        <f>'01.21'!D35+'02.21'!D35+'03.21'!D35+'04.21'!D35+'05.21'!D35+'06.21'!D35+'07.21'!D35+'08.21'!D35+'09.21'!D35+'10.21'!D35+'11.21'!D35+'12.21'!D35</f>
        <v>0</v>
      </c>
      <c r="E35" s="134">
        <f t="shared" ca="1" si="0"/>
        <v>0</v>
      </c>
      <c r="G35" s="170"/>
      <c r="H35" s="8" t="s">
        <v>96</v>
      </c>
      <c r="I35" s="28">
        <f>תכנון!I35</f>
        <v>0</v>
      </c>
      <c r="J35" s="74">
        <f>'01.21'!J35+'02.21'!J35+'03.21'!J35+'04.21'!J35+'05.21'!J35+'06.21'!J35+'07.21'!J35+'08.21'!J35+'09.21'!J35+'10.21'!J35+'11.21'!J35+'12.21'!J35</f>
        <v>0</v>
      </c>
      <c r="K35" s="139">
        <f t="shared" ca="1" si="1"/>
        <v>0</v>
      </c>
      <c r="M35" s="23"/>
      <c r="N35" s="23"/>
      <c r="O35" s="23"/>
      <c r="P35" s="23"/>
      <c r="Q35" s="23"/>
      <c r="S35" s="23"/>
      <c r="T35" s="23"/>
      <c r="U35" s="250"/>
      <c r="V35" s="249"/>
      <c r="W35" s="205"/>
      <c r="X35" s="21"/>
      <c r="BT35" s="24"/>
      <c r="BU35" s="24"/>
    </row>
    <row r="36" spans="1:78" ht="12.75" customHeight="1" thickBot="1" x14ac:dyDescent="0.25">
      <c r="A36" s="170"/>
      <c r="B36" s="8" t="str">
        <f>תכנון!B36</f>
        <v>קרן חירום</v>
      </c>
      <c r="C36" s="28">
        <f>תכנון!D36</f>
        <v>0</v>
      </c>
      <c r="D36" s="70">
        <f>'01.21'!D36+'02.21'!D36+'03.21'!D36+'04.21'!D36+'05.21'!D36+'06.21'!D36+'07.21'!D36+'08.21'!D36+'09.21'!D36+'10.21'!D36+'11.21'!D36+'12.21'!D36</f>
        <v>0</v>
      </c>
      <c r="E36" s="134">
        <f t="shared" ca="1" si="0"/>
        <v>0</v>
      </c>
      <c r="G36" s="171"/>
      <c r="H36" s="10" t="s">
        <v>19</v>
      </c>
      <c r="I36" s="31">
        <f>תכנון!I36</f>
        <v>0</v>
      </c>
      <c r="J36" s="75">
        <f>'01.21'!J36+'02.21'!J36+'03.21'!J36+'04.21'!J36+'05.21'!J36+'06.21'!J36+'07.21'!J36+'08.21'!J36+'09.21'!J36+'10.21'!J36+'11.21'!J36+'12.21'!J36</f>
        <v>0</v>
      </c>
      <c r="K36" s="140">
        <f t="shared" ca="1" si="1"/>
        <v>0</v>
      </c>
      <c r="M36" s="23"/>
      <c r="N36" s="23"/>
      <c r="O36" s="23"/>
      <c r="P36" s="23"/>
      <c r="Q36" s="23"/>
      <c r="S36" s="23"/>
      <c r="T36" s="104" t="s">
        <v>44</v>
      </c>
      <c r="U36" s="39">
        <f>תכנון!S35</f>
        <v>0</v>
      </c>
      <c r="V36" s="39">
        <f>'01.21'!W36+'02.21'!W36+'03.21'!W36+'04.21'!W36+'05.21'!W36+'06.21'!W36+'07.21'!W36+'08.21'!W36+'09.21'!W36+'10.21'!W36+'11.21'!W36+'12.21'!W36</f>
        <v>0</v>
      </c>
      <c r="W36" s="57">
        <f ca="1">IFERROR(V36/$E$1,0)</f>
        <v>0</v>
      </c>
      <c r="X36" s="12"/>
      <c r="BT36" s="24"/>
      <c r="BU36" s="24"/>
    </row>
    <row r="37" spans="1:78" ht="12.75" customHeight="1" x14ac:dyDescent="0.2">
      <c r="A37" s="170"/>
      <c r="B37" s="8" t="str">
        <f>תכנון!B37</f>
        <v>דמי כיס</v>
      </c>
      <c r="C37" s="28">
        <f>תכנון!D37</f>
        <v>0</v>
      </c>
      <c r="D37" s="70">
        <f>'01.21'!D37+'02.21'!D37+'03.21'!D37+'04.21'!D37+'05.21'!D37+'06.21'!D37+'07.21'!D37+'08.21'!D37+'09.21'!D37+'10.21'!D37+'11.21'!D37+'12.21'!D37</f>
        <v>0</v>
      </c>
      <c r="E37" s="134">
        <f t="shared" ca="1" si="0"/>
        <v>0</v>
      </c>
      <c r="G37" s="21"/>
      <c r="H37" s="21"/>
      <c r="I37" s="21"/>
      <c r="J37" s="21"/>
      <c r="K37" s="21"/>
      <c r="M37" s="23"/>
      <c r="N37" s="23"/>
      <c r="O37" s="23"/>
      <c r="P37" s="23"/>
      <c r="Q37" s="23"/>
      <c r="S37" s="23"/>
      <c r="T37" s="103" t="s">
        <v>45</v>
      </c>
      <c r="U37" s="42">
        <f>תכנון!S36</f>
        <v>30000</v>
      </c>
      <c r="V37" s="42">
        <f>'01.21'!W37+'02.21'!W37+'03.21'!W37+'04.21'!W37+'05.21'!W37+'06.21'!W37+'07.21'!W37+'08.21'!W37+'09.21'!W37+'10.21'!W37+'11.21'!W37+'12.21'!W37</f>
        <v>2000</v>
      </c>
      <c r="W37" s="57">
        <f t="shared" ref="W37:W38" ca="1" si="7">IFERROR(V37/$E$1,0)</f>
        <v>2000</v>
      </c>
      <c r="X37" s="12"/>
      <c r="BT37" s="24"/>
      <c r="BU37" s="24"/>
    </row>
    <row r="38" spans="1:78" ht="12.75" customHeight="1" thickBot="1" x14ac:dyDescent="0.25">
      <c r="A38" s="170"/>
      <c r="B38" s="8" t="str">
        <f>תכנון!B38</f>
        <v>בלתי צפוי מראש</v>
      </c>
      <c r="C38" s="28">
        <f>תכנון!D38</f>
        <v>0</v>
      </c>
      <c r="D38" s="70">
        <f>'01.21'!D38+'02.21'!D38+'03.21'!D38+'04.21'!D38+'05.21'!D38+'06.21'!D38+'07.21'!D38+'08.21'!D38+'09.21'!D38+'10.21'!D38+'11.21'!D38+'12.21'!D38</f>
        <v>0</v>
      </c>
      <c r="E38" s="134">
        <f t="shared" ca="1" si="0"/>
        <v>0</v>
      </c>
      <c r="G38" s="21"/>
      <c r="H38" s="21"/>
      <c r="I38" s="21"/>
      <c r="J38" s="21"/>
      <c r="K38" s="21"/>
      <c r="M38" s="23"/>
      <c r="N38" s="23"/>
      <c r="O38" s="23"/>
      <c r="P38" s="23"/>
      <c r="Q38" s="23"/>
      <c r="S38" s="23"/>
      <c r="T38" s="102" t="s">
        <v>95</v>
      </c>
      <c r="U38" s="44">
        <f>תכנון!S37</f>
        <v>-30000</v>
      </c>
      <c r="V38" s="44">
        <f>'01.21'!W38+'02.21'!W38+'03.21'!W38+'04.21'!W38+'05.21'!W38+'06.21'!W38+'07.21'!W38+'08.21'!W38+'09.21'!W38+'10.21'!W38+'11.21'!W38+'12.21'!W38</f>
        <v>-2000</v>
      </c>
      <c r="W38" s="45">
        <f t="shared" ca="1" si="7"/>
        <v>-2000</v>
      </c>
      <c r="X38" s="12"/>
      <c r="BT38" s="24"/>
      <c r="BU38" s="24"/>
    </row>
    <row r="39" spans="1:78" ht="12.75" customHeight="1" thickBot="1" x14ac:dyDescent="0.25">
      <c r="A39" s="170"/>
      <c r="B39" s="8" t="str">
        <f>תכנון!B39</f>
        <v>מעשר/תרומות</v>
      </c>
      <c r="C39" s="28">
        <f>תכנון!D39</f>
        <v>0</v>
      </c>
      <c r="D39" s="70">
        <f>'01.21'!D39+'02.21'!D39+'03.21'!D39+'04.21'!D39+'05.21'!D39+'06.21'!D39+'07.21'!D39+'08.21'!D39+'09.21'!D39+'10.21'!D39+'11.21'!D39+'12.21'!D39</f>
        <v>0</v>
      </c>
      <c r="E39" s="134">
        <f t="shared" ca="1" si="0"/>
        <v>0</v>
      </c>
      <c r="G39" s="21"/>
      <c r="H39" s="21"/>
      <c r="I39" s="21"/>
      <c r="J39" s="21"/>
      <c r="K39" s="21"/>
      <c r="M39" s="23"/>
      <c r="N39" s="23"/>
      <c r="O39" s="23"/>
      <c r="P39" s="23"/>
      <c r="Q39" s="23"/>
      <c r="S39" s="23"/>
      <c r="T39" s="12"/>
      <c r="U39" s="12"/>
      <c r="V39" s="12"/>
      <c r="W39" s="12"/>
      <c r="X39" s="12"/>
      <c r="BT39" s="24"/>
      <c r="BU39" s="24"/>
    </row>
    <row r="40" spans="1:78" ht="12.75" customHeight="1" thickBot="1" x14ac:dyDescent="0.25">
      <c r="A40" s="170"/>
      <c r="B40" s="69" t="str">
        <f>תכנון!B40</f>
        <v>אחר</v>
      </c>
      <c r="C40" s="33">
        <f>תכנון!D40</f>
        <v>0</v>
      </c>
      <c r="D40" s="71">
        <f>'01.21'!D40+'02.21'!D40+'03.21'!D40+'04.21'!D40+'05.21'!D40+'06.21'!D40+'07.21'!D40+'08.21'!D40+'09.21'!D40+'10.21'!D40+'11.21'!D40+'12.21'!D40</f>
        <v>0</v>
      </c>
      <c r="E40" s="137">
        <f t="shared" ca="1" si="0"/>
        <v>0</v>
      </c>
      <c r="G40" s="21"/>
      <c r="H40" s="21"/>
      <c r="I40" s="21"/>
      <c r="J40" s="21"/>
      <c r="K40" s="21"/>
      <c r="M40" s="23"/>
      <c r="N40" s="23"/>
      <c r="O40" s="23"/>
      <c r="P40" s="23"/>
      <c r="Q40" s="23"/>
      <c r="S40" s="23"/>
      <c r="T40" s="178"/>
      <c r="U40" s="194" t="s">
        <v>127</v>
      </c>
      <c r="V40" s="194" t="s">
        <v>118</v>
      </c>
      <c r="W40" s="196"/>
      <c r="X40" s="12"/>
      <c r="BT40" s="24"/>
      <c r="BU40" s="24"/>
    </row>
    <row r="41" spans="1:78" ht="12.75" customHeight="1" x14ac:dyDescent="0.2">
      <c r="A41" s="169" t="s">
        <v>29</v>
      </c>
      <c r="B41" s="49" t="str">
        <f>תכנון!B41</f>
        <v>אחר</v>
      </c>
      <c r="C41" s="25">
        <f>תכנון!D41</f>
        <v>0</v>
      </c>
      <c r="D41" s="97">
        <f>'01.21'!D41+'02.21'!D41+'03.21'!D41+'04.21'!D41+'05.21'!D41+'06.21'!D41+'07.21'!D41+'08.21'!D41+'09.21'!D41+'10.21'!D41+'11.21'!D41+'12.21'!D41</f>
        <v>0</v>
      </c>
      <c r="E41" s="138">
        <f t="shared" ca="1" si="0"/>
        <v>0</v>
      </c>
      <c r="G41" s="23"/>
      <c r="H41" s="23"/>
      <c r="I41" s="23"/>
      <c r="J41" s="23"/>
      <c r="K41" s="23"/>
      <c r="M41" s="23"/>
      <c r="N41" s="23"/>
      <c r="O41" s="23"/>
      <c r="P41" s="23"/>
      <c r="Q41" s="23"/>
      <c r="S41" s="23"/>
      <c r="T41" s="179"/>
      <c r="U41" s="195"/>
      <c r="V41" s="195"/>
      <c r="W41" s="197"/>
      <c r="X41" s="12"/>
      <c r="BT41" s="24"/>
      <c r="BU41" s="24"/>
    </row>
    <row r="42" spans="1:78" ht="12.75" customHeight="1" x14ac:dyDescent="0.2">
      <c r="A42" s="170"/>
      <c r="B42" s="8" t="str">
        <f>תכנון!B42</f>
        <v>אחר</v>
      </c>
      <c r="C42" s="28">
        <f>תכנון!D42</f>
        <v>0</v>
      </c>
      <c r="D42" s="70">
        <f>'01.21'!D42+'02.21'!D42+'03.21'!D42+'04.21'!D42+'05.21'!D42+'06.21'!D42+'07.21'!D42+'08.21'!D42+'09.21'!D42+'10.21'!D42+'11.21'!D42+'12.21'!D42</f>
        <v>0</v>
      </c>
      <c r="E42" s="134">
        <f t="shared" ca="1" si="0"/>
        <v>0</v>
      </c>
      <c r="G42" s="23"/>
      <c r="H42" s="23"/>
      <c r="I42" s="23"/>
      <c r="J42" s="23"/>
      <c r="K42" s="23"/>
      <c r="M42" s="23"/>
      <c r="N42" s="23"/>
      <c r="O42" s="23"/>
      <c r="P42" s="23"/>
      <c r="Q42" s="23"/>
      <c r="S42" s="23"/>
      <c r="T42" s="52" t="s">
        <v>26</v>
      </c>
      <c r="U42" s="106">
        <f ca="1">('01.21'!V42+'02.21'!V42+'03.21'!V42+'04.21'!V42+'05.21'!V42+'06.21'!V42+'07.21'!V42+'08.21'!V42+'09.21'!V42+'10.21'!V42+'11.21'!V42+'12.21'!V42)/$E$1</f>
        <v>0</v>
      </c>
      <c r="V42" s="209">
        <f ca="1">'12.21'!W42-U42*$E$1</f>
        <v>0</v>
      </c>
      <c r="W42" s="210"/>
      <c r="X42" s="12"/>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תכנון!D43</f>
        <v>0</v>
      </c>
      <c r="D43" s="70">
        <f>'01.21'!D43+'02.21'!D43+'03.21'!D43+'04.21'!D43+'05.21'!D43+'06.21'!D43+'07.21'!D43+'08.21'!D43+'09.21'!D43+'10.21'!D43+'11.21'!D43+'12.21'!D43</f>
        <v>0</v>
      </c>
      <c r="E43" s="134">
        <f t="shared" ca="1" si="0"/>
        <v>0</v>
      </c>
      <c r="G43" s="23"/>
      <c r="H43" s="23"/>
      <c r="I43" s="23"/>
      <c r="J43" s="23"/>
      <c r="K43" s="23"/>
      <c r="M43" s="23"/>
      <c r="N43" s="23"/>
      <c r="O43" s="23"/>
      <c r="P43" s="23"/>
      <c r="Q43" s="23"/>
      <c r="S43" s="23"/>
      <c r="T43" s="52" t="s">
        <v>28</v>
      </c>
      <c r="U43" s="51">
        <f ca="1">('01.21'!V43+'02.21'!V43+'03.21'!V43+'04.21'!V43+'05.21'!V43+'06.21'!V43+'07.21'!V43+'08.21'!V43+'09.21'!V43+'10.21'!V43+'11.21'!V43+'12.21'!V43)/$E$1</f>
        <v>0</v>
      </c>
      <c r="V43" s="209">
        <f ca="1">'12.21'!W43+U43*$E$1</f>
        <v>0</v>
      </c>
      <c r="W43" s="210"/>
      <c r="X43" s="12"/>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תכנון!D44</f>
        <v>0</v>
      </c>
      <c r="D44" s="98">
        <f>'01.21'!D44+'02.21'!D44+'03.21'!D44+'04.21'!D44+'05.21'!D44+'06.21'!D44+'07.21'!D44+'08.21'!D44+'09.21'!D44+'10.21'!D44+'11.21'!D44+'12.21'!D44</f>
        <v>0</v>
      </c>
      <c r="E44" s="135">
        <f t="shared" ca="1" si="0"/>
        <v>0</v>
      </c>
      <c r="G44" s="23"/>
      <c r="H44" s="23"/>
      <c r="I44" s="23"/>
      <c r="J44" s="23"/>
      <c r="K44" s="23"/>
      <c r="M44" s="23"/>
      <c r="N44" s="23"/>
      <c r="O44" s="23"/>
      <c r="P44" s="23"/>
      <c r="Q44" s="23"/>
      <c r="S44" s="23"/>
      <c r="T44" s="53" t="s">
        <v>102</v>
      </c>
      <c r="U44" s="50">
        <f ca="1">('01.21'!V44+'02.21'!V44+'03.21'!V44+'04.21'!V44+'05.21'!V44+'06.21'!V44+'07.21'!V44+'08.21'!V44+'09.21'!V44+'10.21'!V44+'11.21'!V44+'12.21'!V44)/$E$1</f>
        <v>0</v>
      </c>
      <c r="V44" s="207">
        <f ca="1">'12.21'!W44+U44*$E$1</f>
        <v>0</v>
      </c>
      <c r="W44" s="208"/>
      <c r="X44" s="12"/>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3"/>
      <c r="Q46" s="21"/>
      <c r="R46" s="23"/>
      <c r="S46" s="12"/>
      <c r="T46" s="12"/>
      <c r="U46" s="12"/>
      <c r="V46" s="12"/>
      <c r="W46" s="12"/>
      <c r="X46" s="21"/>
      <c r="Y46" s="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row>
    <row r="47" spans="1:78" ht="12.75" customHeight="1" x14ac:dyDescent="0.2">
      <c r="A47" s="23"/>
      <c r="B47" s="23"/>
      <c r="C47" s="23"/>
      <c r="D47" s="23"/>
      <c r="E47" s="23"/>
      <c r="G47" s="23"/>
      <c r="H47" s="23"/>
      <c r="I47" s="23"/>
      <c r="J47" s="23"/>
      <c r="K47" s="23"/>
      <c r="L47" s="23"/>
      <c r="M47" s="23"/>
      <c r="N47" s="23"/>
      <c r="O47" s="21"/>
      <c r="P47" s="23"/>
      <c r="Q47" s="211" t="str">
        <f ca="1">IF(W38&lt;0,"אתם בחריגה!   יש לתקן בחודש הבא !",0)</f>
        <v>אתם בחריגה!   יש לתקן בחודש הבא !</v>
      </c>
      <c r="R47" s="212"/>
      <c r="S47" s="212"/>
      <c r="T47" s="212"/>
      <c r="U47" s="212"/>
      <c r="V47" s="212"/>
      <c r="W47" s="213"/>
      <c r="X47" s="13"/>
      <c r="Y47" s="23"/>
      <c r="BV47" s="21"/>
    </row>
    <row r="48" spans="1:78" ht="12.75" customHeight="1" x14ac:dyDescent="0.2">
      <c r="A48" s="23"/>
      <c r="B48" s="23"/>
      <c r="C48" s="23"/>
      <c r="D48" s="23"/>
      <c r="E48" s="23"/>
      <c r="G48" s="23"/>
      <c r="H48" s="23"/>
      <c r="I48" s="23"/>
      <c r="J48" s="23"/>
      <c r="K48" s="23"/>
      <c r="L48" s="23"/>
      <c r="M48" s="23"/>
      <c r="N48" s="23"/>
      <c r="O48" s="21"/>
      <c r="P48" s="23"/>
      <c r="Q48" s="214"/>
      <c r="R48" s="215"/>
      <c r="S48" s="215"/>
      <c r="T48" s="215"/>
      <c r="U48" s="215"/>
      <c r="V48" s="215"/>
      <c r="W48" s="216"/>
      <c r="X48" s="13"/>
      <c r="Y48" s="23"/>
      <c r="BV48" s="21"/>
    </row>
    <row r="49" spans="6:101" s="23" customFormat="1" ht="12.75" customHeight="1" x14ac:dyDescent="0.2">
      <c r="F49" s="21"/>
      <c r="O49" s="21"/>
      <c r="Q49" s="214"/>
      <c r="R49" s="215"/>
      <c r="S49" s="215"/>
      <c r="T49" s="215"/>
      <c r="U49" s="215"/>
      <c r="V49" s="215"/>
      <c r="W49" s="216"/>
      <c r="X49" s="13"/>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row>
    <row r="50" spans="6:101" s="23" customFormat="1" ht="12.75" customHeight="1" x14ac:dyDescent="0.2">
      <c r="F50" s="21"/>
      <c r="O50" s="21"/>
      <c r="Q50" s="214"/>
      <c r="R50" s="215"/>
      <c r="S50" s="215"/>
      <c r="T50" s="215"/>
      <c r="U50" s="215"/>
      <c r="V50" s="215"/>
      <c r="W50" s="216"/>
      <c r="X50" s="12"/>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row>
    <row r="51" spans="6:101" s="23" customFormat="1" ht="12.75" customHeight="1" x14ac:dyDescent="0.2">
      <c r="F51" s="21"/>
      <c r="O51" s="21"/>
      <c r="Q51" s="214"/>
      <c r="R51" s="215"/>
      <c r="S51" s="215"/>
      <c r="T51" s="215"/>
      <c r="U51" s="215"/>
      <c r="V51" s="215"/>
      <c r="W51" s="216"/>
      <c r="X51" s="12"/>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row>
    <row r="52" spans="6:101" s="23" customFormat="1" ht="12.75" customHeight="1" x14ac:dyDescent="0.2">
      <c r="F52" s="21"/>
      <c r="O52" s="21"/>
      <c r="Q52" s="214"/>
      <c r="R52" s="215"/>
      <c r="S52" s="215"/>
      <c r="T52" s="215"/>
      <c r="U52" s="215"/>
      <c r="V52" s="215"/>
      <c r="W52" s="216"/>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row>
    <row r="53" spans="6:101" s="23" customFormat="1" ht="12.75" customHeight="1" x14ac:dyDescent="0.2">
      <c r="F53" s="21"/>
      <c r="O53" s="21"/>
      <c r="Q53" s="214"/>
      <c r="R53" s="215"/>
      <c r="S53" s="215"/>
      <c r="T53" s="215"/>
      <c r="U53" s="215"/>
      <c r="V53" s="215"/>
      <c r="W53" s="216"/>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row>
    <row r="54" spans="6:101" s="23" customFormat="1" ht="12.75" customHeight="1" x14ac:dyDescent="0.2">
      <c r="F54" s="21"/>
      <c r="O54" s="21"/>
      <c r="Q54" s="217"/>
      <c r="R54" s="218"/>
      <c r="S54" s="218"/>
      <c r="T54" s="218"/>
      <c r="U54" s="218"/>
      <c r="V54" s="218"/>
      <c r="W54" s="219"/>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row>
    <row r="55" spans="6:101" s="23" customFormat="1" ht="12.75" customHeight="1" x14ac:dyDescent="0.2">
      <c r="F55" s="21"/>
      <c r="O55" s="21"/>
      <c r="S55" s="12"/>
      <c r="T55" s="12"/>
      <c r="U55" s="12"/>
      <c r="V55" s="12"/>
      <c r="W55" s="12"/>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row>
    <row r="56" spans="6:101"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1" s="23" customFormat="1" ht="12.75" customHeight="1" x14ac:dyDescent="0.2">
      <c r="F57" s="21"/>
      <c r="T57" s="12"/>
      <c r="U57" s="12"/>
      <c r="V57" s="12"/>
      <c r="W57" s="12"/>
      <c r="X57" s="12"/>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1"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1"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1"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1"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1"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1"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1"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U338" s="21"/>
      <c r="Y338" s="21"/>
      <c r="Z338" s="21"/>
      <c r="AA338" s="13"/>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2"/>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K485" s="23"/>
      <c r="M485" s="23"/>
      <c r="N485" s="23"/>
      <c r="O485" s="23"/>
      <c r="P485" s="23"/>
      <c r="Q485" s="23"/>
      <c r="S485" s="23"/>
      <c r="T485" s="23"/>
      <c r="U485" s="23"/>
      <c r="V485" s="23"/>
      <c r="W485" s="23"/>
      <c r="X485" s="23"/>
    </row>
    <row r="486" spans="1:24" ht="12.75" customHeight="1" x14ac:dyDescent="0.2">
      <c r="A486" s="23"/>
      <c r="B486" s="23"/>
      <c r="C486" s="23"/>
      <c r="D486" s="23"/>
      <c r="E486" s="23"/>
      <c r="K486" s="23"/>
      <c r="M486" s="23"/>
      <c r="N486" s="23"/>
      <c r="O486" s="23"/>
      <c r="P486" s="23"/>
      <c r="Q486" s="23"/>
      <c r="S486" s="23"/>
      <c r="T486" s="23"/>
      <c r="U486" s="23"/>
      <c r="V486" s="23"/>
      <c r="W486" s="23"/>
      <c r="X486" s="23"/>
    </row>
    <row r="487" spans="1:24" ht="12.75" customHeight="1" x14ac:dyDescent="0.2">
      <c r="P487" s="23"/>
      <c r="Q487" s="23"/>
      <c r="S487" s="23"/>
      <c r="T487" s="23"/>
      <c r="U487" s="23"/>
      <c r="V487" s="23"/>
      <c r="W487" s="23"/>
      <c r="X487" s="23"/>
    </row>
    <row r="488" spans="1:24" ht="12.75" customHeight="1" x14ac:dyDescent="0.2">
      <c r="S488" s="23"/>
      <c r="T488" s="23"/>
      <c r="U488" s="23"/>
      <c r="V488" s="23"/>
      <c r="W488" s="23"/>
      <c r="X488" s="23"/>
    </row>
    <row r="489" spans="1:24" x14ac:dyDescent="0.2">
      <c r="T489" s="23"/>
      <c r="U489" s="23"/>
      <c r="V489" s="23"/>
      <c r="W489" s="23"/>
      <c r="X489" s="23"/>
    </row>
  </sheetData>
  <mergeCells count="53">
    <mergeCell ref="A2:B3"/>
    <mergeCell ref="C2:C3"/>
    <mergeCell ref="D2:D3"/>
    <mergeCell ref="G2:H3"/>
    <mergeCell ref="I2:I3"/>
    <mergeCell ref="E2:E3"/>
    <mergeCell ref="X15:X16"/>
    <mergeCell ref="A17:A21"/>
    <mergeCell ref="G17:G20"/>
    <mergeCell ref="M18:M21"/>
    <mergeCell ref="G21:G26"/>
    <mergeCell ref="A22:A24"/>
    <mergeCell ref="A25:A30"/>
    <mergeCell ref="G27:G30"/>
    <mergeCell ref="T28:T29"/>
    <mergeCell ref="U28:U29"/>
    <mergeCell ref="M10:M17"/>
    <mergeCell ref="A11:A16"/>
    <mergeCell ref="G11:G16"/>
    <mergeCell ref="U15:U16"/>
    <mergeCell ref="V15:V16"/>
    <mergeCell ref="A4:A10"/>
    <mergeCell ref="X28:X29"/>
    <mergeCell ref="A31:A40"/>
    <mergeCell ref="G31:G36"/>
    <mergeCell ref="U34:U35"/>
    <mergeCell ref="T40:T41"/>
    <mergeCell ref="U40:U41"/>
    <mergeCell ref="V40:W41"/>
    <mergeCell ref="W28:W29"/>
    <mergeCell ref="A41:A44"/>
    <mergeCell ref="V42:W42"/>
    <mergeCell ref="V43:W43"/>
    <mergeCell ref="V44:W44"/>
    <mergeCell ref="W34:W35"/>
    <mergeCell ref="V34:V35"/>
    <mergeCell ref="G8:G10"/>
    <mergeCell ref="M2:N3"/>
    <mergeCell ref="O2:O3"/>
    <mergeCell ref="P2:P3"/>
    <mergeCell ref="U2:U3"/>
    <mergeCell ref="G4:G7"/>
    <mergeCell ref="M4:M6"/>
    <mergeCell ref="S4:S13"/>
    <mergeCell ref="M7:M9"/>
    <mergeCell ref="J2:J3"/>
    <mergeCell ref="Q47:W54"/>
    <mergeCell ref="K2:K3"/>
    <mergeCell ref="Q2:Q3"/>
    <mergeCell ref="W2:W3"/>
    <mergeCell ref="W15:W16"/>
    <mergeCell ref="V2:V3"/>
    <mergeCell ref="V28:V29"/>
  </mergeCells>
  <conditionalFormatting sqref="Q47">
    <cfRule type="expression" dxfId="1" priority="2">
      <formula>$T$35&lt;0</formula>
    </cfRule>
  </conditionalFormatting>
  <conditionalFormatting sqref="Q47">
    <cfRule type="containsText" dxfId="0" priority="1" operator="containsText" text="אתם">
      <formula>NOT(ISERROR(SEARCH("אתם",Q47)))</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CB3FD-3644-4C62-B8E7-309245D9A49F}">
  <dimension ref="A1:F6"/>
  <sheetViews>
    <sheetView rightToLeft="1" workbookViewId="0">
      <selection activeCell="C3" sqref="C3"/>
    </sheetView>
  </sheetViews>
  <sheetFormatPr defaultRowHeight="14.25" x14ac:dyDescent="0.2"/>
  <cols>
    <col min="1" max="1" width="2.5" style="108" customWidth="1"/>
    <col min="2" max="2" width="13.75" style="108" customWidth="1"/>
    <col min="3" max="3" width="15.75" style="108" customWidth="1"/>
    <col min="4" max="4" width="12.375" style="108" customWidth="1"/>
    <col min="5" max="5" width="14.375" style="108" bestFit="1" customWidth="1"/>
    <col min="6" max="6" width="16.25" style="108" customWidth="1"/>
    <col min="7" max="16384" width="9" style="108"/>
  </cols>
  <sheetData>
    <row r="1" spans="1:6" x14ac:dyDescent="0.2">
      <c r="A1" s="107"/>
    </row>
    <row r="2" spans="1:6" ht="35.25" customHeight="1" thickBot="1" x14ac:dyDescent="0.25">
      <c r="B2" s="112" t="s">
        <v>125</v>
      </c>
      <c r="C2" s="112" t="s">
        <v>126</v>
      </c>
      <c r="D2" s="112" t="s">
        <v>127</v>
      </c>
      <c r="E2" s="113" t="s">
        <v>128</v>
      </c>
      <c r="F2" s="113" t="s">
        <v>129</v>
      </c>
    </row>
    <row r="3" spans="1:6" x14ac:dyDescent="0.2">
      <c r="B3" s="114" t="s">
        <v>26</v>
      </c>
      <c r="C3" s="146">
        <f>תכנון!S41</f>
        <v>0</v>
      </c>
      <c r="D3" s="146">
        <f ca="1">IFERROR('מבט שנתי'!U42,0)</f>
        <v>0</v>
      </c>
      <c r="E3" s="147">
        <v>0.06</v>
      </c>
      <c r="F3" s="146">
        <f ca="1">-FV(E3/12,12,-D3,C3)</f>
        <v>0</v>
      </c>
    </row>
    <row r="4" spans="1:6" x14ac:dyDescent="0.2">
      <c r="B4" s="116" t="s">
        <v>28</v>
      </c>
      <c r="C4" s="148">
        <f>תכנון!S42</f>
        <v>0</v>
      </c>
      <c r="D4" s="148">
        <f ca="1">IFERROR('מבט שנתי'!U43,0)</f>
        <v>0</v>
      </c>
      <c r="E4" s="149">
        <v>0.05</v>
      </c>
      <c r="F4" s="150">
        <f ca="1">FV(E4/12,12,-D4,-C4)</f>
        <v>0</v>
      </c>
    </row>
    <row r="5" spans="1:6" x14ac:dyDescent="0.2">
      <c r="B5" s="116" t="s">
        <v>102</v>
      </c>
      <c r="C5" s="148">
        <f>תכנון!S43</f>
        <v>0</v>
      </c>
      <c r="D5" s="148">
        <f ca="1">IFERROR('מבט שנתי'!U44,0)</f>
        <v>0</v>
      </c>
      <c r="E5" s="149">
        <v>0</v>
      </c>
      <c r="F5" s="150">
        <f ca="1">FV(E5/12,12,-D5,-C5)</f>
        <v>0</v>
      </c>
    </row>
    <row r="6" spans="1:6" x14ac:dyDescent="0.2">
      <c r="B6" s="115" t="s">
        <v>131</v>
      </c>
      <c r="C6" s="151">
        <f>C4+C5-C3</f>
        <v>0</v>
      </c>
      <c r="D6" s="151"/>
      <c r="E6" s="151"/>
      <c r="F6" s="151">
        <f ca="1">F4+F5-F3</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0EF71-BAF4-4137-B435-53BBD2B53FB6}">
  <dimension ref="A1:CT488"/>
  <sheetViews>
    <sheetView rightToLeft="1" zoomScaleNormal="100" workbookViewId="0">
      <selection activeCell="C5" sqref="C5"/>
    </sheetView>
  </sheetViews>
  <sheetFormatPr defaultRowHeight="12.75" customHeight="1" x14ac:dyDescent="0.2"/>
  <cols>
    <col min="1" max="1" width="6.875" style="24" customWidth="1"/>
    <col min="2" max="2" width="19.125" style="24" bestFit="1" customWidth="1"/>
    <col min="3" max="4" width="10.125" style="24" customWidth="1"/>
    <col min="5" max="5" width="2.375" style="21" customWidth="1"/>
    <col min="6" max="6" width="6.625" style="24" customWidth="1"/>
    <col min="7" max="7" width="18.125" style="24" bestFit="1" customWidth="1"/>
    <col min="8" max="9" width="10.125" style="24" customWidth="1"/>
    <col min="10" max="10" width="2.375" style="21" customWidth="1"/>
    <col min="11" max="11" width="6.625" style="24" customWidth="1"/>
    <col min="12" max="12" width="18.125" style="24" bestFit="1" customWidth="1"/>
    <col min="13" max="14" width="10.125" style="24" customWidth="1"/>
    <col min="15" max="15" width="2.625" style="21" customWidth="1"/>
    <col min="16" max="16" width="5.625" style="24" customWidth="1"/>
    <col min="17" max="17" width="13.875" style="24" customWidth="1"/>
    <col min="18" max="18" width="11.125" style="24" customWidth="1"/>
    <col min="19" max="20" width="10.125" style="24" customWidth="1"/>
    <col min="21" max="21" width="1.25" style="21" customWidth="1"/>
    <col min="22" max="22" width="10.125" style="21" customWidth="1"/>
    <col min="23" max="23" width="7.5" style="21" customWidth="1"/>
    <col min="24" max="69" width="9" style="21"/>
    <col min="70" max="16384" width="9" style="24"/>
  </cols>
  <sheetData>
    <row r="1" spans="1:69" s="23" customFormat="1" ht="12.75" customHeight="1" thickBot="1" x14ac:dyDescent="0.25">
      <c r="E1" s="21"/>
      <c r="J1" s="21"/>
      <c r="O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row>
    <row r="2" spans="1:69" ht="12.75" customHeight="1" x14ac:dyDescent="0.2">
      <c r="A2" s="172" t="s">
        <v>1</v>
      </c>
      <c r="B2" s="173"/>
      <c r="C2" s="198" t="s">
        <v>85</v>
      </c>
      <c r="D2" s="176" t="s">
        <v>86</v>
      </c>
      <c r="F2" s="172" t="s">
        <v>50</v>
      </c>
      <c r="G2" s="173"/>
      <c r="H2" s="198" t="str">
        <f>C2</f>
        <v>תכנון חודשי</v>
      </c>
      <c r="I2" s="176" t="str">
        <f>D2</f>
        <v>תכנון שנתי</v>
      </c>
      <c r="K2" s="172" t="s">
        <v>30</v>
      </c>
      <c r="L2" s="173"/>
      <c r="M2" s="198" t="str">
        <f>H2</f>
        <v>תכנון חודשי</v>
      </c>
      <c r="N2" s="176" t="str">
        <f>I2</f>
        <v>תכנון שנתי</v>
      </c>
      <c r="P2" s="22"/>
      <c r="Q2" s="23"/>
      <c r="R2" s="198" t="str">
        <f>H2</f>
        <v>תכנון חודשי</v>
      </c>
      <c r="S2" s="200" t="str">
        <f>I2</f>
        <v>תכנון שנתי</v>
      </c>
      <c r="T2" s="21"/>
      <c r="BP2" s="24"/>
      <c r="BQ2" s="24"/>
    </row>
    <row r="3" spans="1:69" ht="12.75" customHeight="1" thickBot="1" x14ac:dyDescent="0.25">
      <c r="A3" s="174"/>
      <c r="B3" s="175"/>
      <c r="C3" s="199"/>
      <c r="D3" s="177"/>
      <c r="F3" s="174"/>
      <c r="G3" s="175"/>
      <c r="H3" s="199"/>
      <c r="I3" s="177"/>
      <c r="K3" s="174"/>
      <c r="L3" s="175"/>
      <c r="M3" s="202"/>
      <c r="N3" s="203"/>
      <c r="P3" s="22"/>
      <c r="Q3" s="23"/>
      <c r="R3" s="199"/>
      <c r="S3" s="201"/>
      <c r="T3" s="21"/>
      <c r="BP3" s="24"/>
      <c r="BQ3" s="24"/>
    </row>
    <row r="4" spans="1:69" ht="12.75" customHeight="1" x14ac:dyDescent="0.2">
      <c r="A4" s="169" t="s">
        <v>99</v>
      </c>
      <c r="B4" s="4" t="s">
        <v>2</v>
      </c>
      <c r="C4" s="25">
        <v>2500</v>
      </c>
      <c r="D4" s="26">
        <f>C4*12</f>
        <v>30000</v>
      </c>
      <c r="F4" s="169" t="str">
        <f>A4</f>
        <v>דיור</v>
      </c>
      <c r="G4" s="5" t="s">
        <v>3</v>
      </c>
      <c r="H4" s="25"/>
      <c r="I4" s="26">
        <f>H4*12</f>
        <v>0</v>
      </c>
      <c r="K4" s="169" t="str">
        <f>A4</f>
        <v>דיור</v>
      </c>
      <c r="L4" s="119" t="s">
        <v>134</v>
      </c>
      <c r="M4" s="25"/>
      <c r="N4" s="26">
        <f>M4*12</f>
        <v>0</v>
      </c>
      <c r="P4" s="180" t="s">
        <v>0</v>
      </c>
      <c r="Q4" s="6" t="s">
        <v>88</v>
      </c>
      <c r="R4" s="27"/>
      <c r="S4" s="26">
        <f>R4*12</f>
        <v>0</v>
      </c>
      <c r="T4" s="21"/>
      <c r="BP4" s="24"/>
      <c r="BQ4" s="24"/>
    </row>
    <row r="5" spans="1:69" ht="12.75" customHeight="1" x14ac:dyDescent="0.2">
      <c r="A5" s="170"/>
      <c r="B5" s="7" t="s">
        <v>6</v>
      </c>
      <c r="C5" s="28"/>
      <c r="D5" s="29">
        <f t="shared" ref="D5:D44" si="0">C5*12</f>
        <v>0</v>
      </c>
      <c r="F5" s="170"/>
      <c r="G5" s="8" t="s">
        <v>4</v>
      </c>
      <c r="H5" s="28"/>
      <c r="I5" s="29">
        <f t="shared" ref="I5:I36" si="1">H5*12</f>
        <v>0</v>
      </c>
      <c r="K5" s="170"/>
      <c r="L5" s="8" t="s">
        <v>74</v>
      </c>
      <c r="M5" s="28"/>
      <c r="N5" s="29">
        <f>M5*12</f>
        <v>0</v>
      </c>
      <c r="P5" s="181"/>
      <c r="Q5" s="9" t="s">
        <v>89</v>
      </c>
      <c r="R5" s="30"/>
      <c r="S5" s="29">
        <f t="shared" ref="S5:S13" si="2">R5*12</f>
        <v>0</v>
      </c>
      <c r="T5" s="21"/>
      <c r="BQ5" s="24"/>
    </row>
    <row r="6" spans="1:69" ht="12.75" customHeight="1" thickBot="1" x14ac:dyDescent="0.25">
      <c r="A6" s="170"/>
      <c r="B6" s="7" t="s">
        <v>7</v>
      </c>
      <c r="C6" s="28"/>
      <c r="D6" s="29">
        <f t="shared" si="0"/>
        <v>0</v>
      </c>
      <c r="F6" s="170"/>
      <c r="G6" s="8" t="s">
        <v>5</v>
      </c>
      <c r="H6" s="28"/>
      <c r="I6" s="29">
        <f t="shared" si="1"/>
        <v>0</v>
      </c>
      <c r="K6" s="171"/>
      <c r="L6" s="10" t="s">
        <v>19</v>
      </c>
      <c r="M6" s="31"/>
      <c r="N6" s="32">
        <f t="shared" ref="N6:N21" si="3">M6*12</f>
        <v>0</v>
      </c>
      <c r="P6" s="181"/>
      <c r="Q6" s="9" t="s">
        <v>90</v>
      </c>
      <c r="R6" s="30"/>
      <c r="S6" s="29">
        <f t="shared" si="2"/>
        <v>0</v>
      </c>
      <c r="T6" s="21"/>
      <c r="BQ6" s="24"/>
    </row>
    <row r="7" spans="1:69" ht="12.75" customHeight="1" thickBot="1" x14ac:dyDescent="0.25">
      <c r="A7" s="170"/>
      <c r="B7" s="7" t="s">
        <v>8</v>
      </c>
      <c r="C7" s="28"/>
      <c r="D7" s="29">
        <f t="shared" si="0"/>
        <v>0</v>
      </c>
      <c r="F7" s="171"/>
      <c r="G7" s="10" t="s">
        <v>19</v>
      </c>
      <c r="H7" s="31"/>
      <c r="I7" s="32">
        <f t="shared" si="1"/>
        <v>0</v>
      </c>
      <c r="K7" s="169" t="str">
        <f>F8</f>
        <v>קניות שוטפות</v>
      </c>
      <c r="L7" s="5" t="s">
        <v>33</v>
      </c>
      <c r="M7" s="25"/>
      <c r="N7" s="26">
        <f t="shared" si="3"/>
        <v>0</v>
      </c>
      <c r="P7" s="181"/>
      <c r="Q7" s="9" t="s">
        <v>76</v>
      </c>
      <c r="R7" s="30"/>
      <c r="S7" s="29">
        <f t="shared" si="2"/>
        <v>0</v>
      </c>
      <c r="T7" s="21"/>
      <c r="BQ7" s="24"/>
    </row>
    <row r="8" spans="1:69" ht="12.75" customHeight="1" x14ac:dyDescent="0.2">
      <c r="A8" s="170"/>
      <c r="B8" s="7" t="s">
        <v>52</v>
      </c>
      <c r="C8" s="28"/>
      <c r="D8" s="29">
        <f t="shared" si="0"/>
        <v>0</v>
      </c>
      <c r="F8" s="169" t="s">
        <v>98</v>
      </c>
      <c r="G8" s="119" t="s">
        <v>132</v>
      </c>
      <c r="H8" s="25"/>
      <c r="I8" s="26">
        <f t="shared" si="1"/>
        <v>0</v>
      </c>
      <c r="K8" s="170"/>
      <c r="L8" s="8" t="s">
        <v>104</v>
      </c>
      <c r="M8" s="28"/>
      <c r="N8" s="29">
        <f t="shared" si="3"/>
        <v>0</v>
      </c>
      <c r="P8" s="181"/>
      <c r="Q8" s="9" t="s">
        <v>91</v>
      </c>
      <c r="R8" s="30"/>
      <c r="S8" s="29">
        <f t="shared" si="2"/>
        <v>0</v>
      </c>
      <c r="T8" s="21"/>
      <c r="BQ8" s="24"/>
    </row>
    <row r="9" spans="1:69" ht="12.75" customHeight="1" thickBot="1" x14ac:dyDescent="0.25">
      <c r="A9" s="170"/>
      <c r="B9" s="7" t="s">
        <v>9</v>
      </c>
      <c r="C9" s="28"/>
      <c r="D9" s="29">
        <f t="shared" si="0"/>
        <v>0</v>
      </c>
      <c r="F9" s="170"/>
      <c r="G9" s="120" t="s">
        <v>133</v>
      </c>
      <c r="H9" s="28"/>
      <c r="I9" s="29">
        <f t="shared" si="1"/>
        <v>0</v>
      </c>
      <c r="K9" s="171"/>
      <c r="L9" s="10" t="s">
        <v>29</v>
      </c>
      <c r="M9" s="31"/>
      <c r="N9" s="32">
        <f t="shared" si="3"/>
        <v>0</v>
      </c>
      <c r="P9" s="181"/>
      <c r="Q9" s="9" t="s">
        <v>92</v>
      </c>
      <c r="R9" s="30"/>
      <c r="S9" s="29">
        <f t="shared" si="2"/>
        <v>0</v>
      </c>
      <c r="T9" s="21"/>
      <c r="BQ9" s="24"/>
    </row>
    <row r="10" spans="1:69" ht="12.75" customHeight="1" thickBot="1" x14ac:dyDescent="0.25">
      <c r="A10" s="171"/>
      <c r="B10" s="11" t="s">
        <v>19</v>
      </c>
      <c r="C10" s="31"/>
      <c r="D10" s="32">
        <f t="shared" si="0"/>
        <v>0</v>
      </c>
      <c r="F10" s="170"/>
      <c r="G10" s="20" t="s">
        <v>19</v>
      </c>
      <c r="H10" s="33"/>
      <c r="I10" s="34">
        <f t="shared" si="1"/>
        <v>0</v>
      </c>
      <c r="K10" s="169" t="s">
        <v>39</v>
      </c>
      <c r="L10" s="5" t="s">
        <v>70</v>
      </c>
      <c r="M10" s="25"/>
      <c r="N10" s="26">
        <f t="shared" si="3"/>
        <v>0</v>
      </c>
      <c r="P10" s="181"/>
      <c r="Q10" s="9" t="s">
        <v>93</v>
      </c>
      <c r="R10" s="30"/>
      <c r="S10" s="29">
        <f t="shared" si="2"/>
        <v>0</v>
      </c>
      <c r="T10" s="21"/>
      <c r="BQ10" s="24"/>
    </row>
    <row r="11" spans="1:69" ht="12.75" customHeight="1" x14ac:dyDescent="0.2">
      <c r="A11" s="169" t="s">
        <v>10</v>
      </c>
      <c r="B11" s="49" t="s">
        <v>11</v>
      </c>
      <c r="C11" s="25"/>
      <c r="D11" s="26">
        <f t="shared" si="0"/>
        <v>0</v>
      </c>
      <c r="F11" s="169" t="str">
        <f>A25</f>
        <v>בריאות וטיפוח</v>
      </c>
      <c r="G11" s="5" t="s">
        <v>34</v>
      </c>
      <c r="H11" s="25"/>
      <c r="I11" s="26">
        <f>H11*12</f>
        <v>0</v>
      </c>
      <c r="K11" s="170"/>
      <c r="L11" s="120" t="s">
        <v>135</v>
      </c>
      <c r="M11" s="28"/>
      <c r="N11" s="29">
        <f t="shared" si="3"/>
        <v>0</v>
      </c>
      <c r="P11" s="181"/>
      <c r="Q11" s="9" t="s">
        <v>94</v>
      </c>
      <c r="R11" s="30"/>
      <c r="S11" s="29">
        <f t="shared" si="2"/>
        <v>0</v>
      </c>
      <c r="T11" s="21"/>
      <c r="BQ11" s="24"/>
    </row>
    <row r="12" spans="1:69" ht="12.75" customHeight="1" x14ac:dyDescent="0.2">
      <c r="A12" s="170"/>
      <c r="B12" s="8" t="s">
        <v>12</v>
      </c>
      <c r="C12" s="28"/>
      <c r="D12" s="29">
        <f t="shared" si="0"/>
        <v>0</v>
      </c>
      <c r="F12" s="170"/>
      <c r="G12" s="8" t="s">
        <v>66</v>
      </c>
      <c r="H12" s="28"/>
      <c r="I12" s="29">
        <f t="shared" si="1"/>
        <v>0</v>
      </c>
      <c r="K12" s="170"/>
      <c r="L12" s="120" t="s">
        <v>136</v>
      </c>
      <c r="M12" s="28"/>
      <c r="N12" s="29">
        <f t="shared" si="3"/>
        <v>0</v>
      </c>
      <c r="P12" s="181"/>
      <c r="Q12" s="9" t="s">
        <v>94</v>
      </c>
      <c r="R12" s="30"/>
      <c r="S12" s="29">
        <f t="shared" si="2"/>
        <v>0</v>
      </c>
      <c r="T12" s="21"/>
      <c r="BQ12" s="24"/>
    </row>
    <row r="13" spans="1:69" ht="12.75" customHeight="1" thickBot="1" x14ac:dyDescent="0.25">
      <c r="A13" s="170"/>
      <c r="B13" s="14" t="s">
        <v>49</v>
      </c>
      <c r="C13" s="28"/>
      <c r="D13" s="29">
        <f t="shared" si="0"/>
        <v>0</v>
      </c>
      <c r="F13" s="170"/>
      <c r="G13" s="8" t="s">
        <v>73</v>
      </c>
      <c r="H13" s="28"/>
      <c r="I13" s="29">
        <f t="shared" si="1"/>
        <v>0</v>
      </c>
      <c r="K13" s="170"/>
      <c r="L13" s="8" t="s">
        <v>41</v>
      </c>
      <c r="M13" s="28"/>
      <c r="N13" s="29">
        <f t="shared" si="3"/>
        <v>0</v>
      </c>
      <c r="P13" s="182"/>
      <c r="Q13" s="46" t="s">
        <v>94</v>
      </c>
      <c r="R13" s="35"/>
      <c r="S13" s="32">
        <f t="shared" si="2"/>
        <v>0</v>
      </c>
      <c r="T13" s="21"/>
      <c r="BP13" s="24"/>
      <c r="BQ13" s="24"/>
    </row>
    <row r="14" spans="1:69" ht="12.75" customHeight="1" thickBot="1" x14ac:dyDescent="0.25">
      <c r="A14" s="170"/>
      <c r="B14" s="8" t="s">
        <v>13</v>
      </c>
      <c r="C14" s="28"/>
      <c r="D14" s="29">
        <f t="shared" si="0"/>
        <v>0</v>
      </c>
      <c r="F14" s="170"/>
      <c r="G14" s="8" t="s">
        <v>36</v>
      </c>
      <c r="H14" s="28"/>
      <c r="I14" s="29">
        <f t="shared" si="1"/>
        <v>0</v>
      </c>
      <c r="K14" s="170"/>
      <c r="L14" s="120" t="s">
        <v>137</v>
      </c>
      <c r="M14" s="28"/>
      <c r="N14" s="29">
        <f t="shared" si="3"/>
        <v>0</v>
      </c>
      <c r="P14" s="47"/>
      <c r="Q14" s="47"/>
      <c r="R14" s="23"/>
      <c r="S14" s="23"/>
      <c r="T14" s="23"/>
      <c r="BQ14" s="24"/>
    </row>
    <row r="15" spans="1:69" ht="12.75" customHeight="1" x14ac:dyDescent="0.2">
      <c r="A15" s="170"/>
      <c r="B15" s="8" t="s">
        <v>14</v>
      </c>
      <c r="C15" s="28"/>
      <c r="D15" s="29">
        <f t="shared" si="0"/>
        <v>0</v>
      </c>
      <c r="F15" s="170"/>
      <c r="G15" s="8" t="s">
        <v>35</v>
      </c>
      <c r="H15" s="28"/>
      <c r="I15" s="29">
        <f t="shared" si="1"/>
        <v>0</v>
      </c>
      <c r="K15" s="170"/>
      <c r="L15" s="8" t="s">
        <v>68</v>
      </c>
      <c r="M15" s="28"/>
      <c r="N15" s="29">
        <f t="shared" si="3"/>
        <v>0</v>
      </c>
      <c r="P15" s="47"/>
      <c r="Q15" s="47"/>
      <c r="R15" s="198" t="s">
        <v>85</v>
      </c>
      <c r="S15" s="200" t="s">
        <v>86</v>
      </c>
      <c r="T15" s="204" t="s">
        <v>87</v>
      </c>
      <c r="BQ15" s="24"/>
    </row>
    <row r="16" spans="1:69" ht="12.75" customHeight="1" thickBot="1" x14ac:dyDescent="0.25">
      <c r="A16" s="171"/>
      <c r="B16" s="16" t="s">
        <v>19</v>
      </c>
      <c r="C16" s="31"/>
      <c r="D16" s="32">
        <f t="shared" si="0"/>
        <v>0</v>
      </c>
      <c r="F16" s="171"/>
      <c r="G16" s="10" t="s">
        <v>19</v>
      </c>
      <c r="H16" s="31"/>
      <c r="I16" s="32">
        <f t="shared" si="1"/>
        <v>0</v>
      </c>
      <c r="K16" s="170"/>
      <c r="L16" s="8" t="s">
        <v>43</v>
      </c>
      <c r="M16" s="28"/>
      <c r="N16" s="29">
        <f t="shared" si="3"/>
        <v>0</v>
      </c>
      <c r="P16" s="48"/>
      <c r="Q16" s="48"/>
      <c r="R16" s="199"/>
      <c r="S16" s="201"/>
      <c r="T16" s="205"/>
    </row>
    <row r="17" spans="1:74" ht="12.75" customHeight="1" thickBot="1" x14ac:dyDescent="0.25">
      <c r="A17" s="169" t="s">
        <v>75</v>
      </c>
      <c r="B17" s="49" t="s">
        <v>15</v>
      </c>
      <c r="C17" s="25"/>
      <c r="D17" s="26">
        <f t="shared" si="0"/>
        <v>0</v>
      </c>
      <c r="F17" s="169" t="s">
        <v>75</v>
      </c>
      <c r="G17" s="5" t="s">
        <v>60</v>
      </c>
      <c r="H17" s="25"/>
      <c r="I17" s="26">
        <f t="shared" si="1"/>
        <v>0</v>
      </c>
      <c r="K17" s="171"/>
      <c r="L17" s="10" t="s">
        <v>19</v>
      </c>
      <c r="M17" s="31"/>
      <c r="N17" s="32">
        <f t="shared" si="3"/>
        <v>0</v>
      </c>
      <c r="P17" s="48"/>
      <c r="Q17" s="89" t="str">
        <f>A4</f>
        <v>דיור</v>
      </c>
      <c r="R17" s="39">
        <f>SUM(C4:C10)+SUM(H4:H7)+SUM(M4:M6)</f>
        <v>2500</v>
      </c>
      <c r="S17" s="39">
        <f>R17*12</f>
        <v>30000</v>
      </c>
      <c r="T17" s="54">
        <f>IFERROR(R17/SUM($R$17:$R$25),0)</f>
        <v>1</v>
      </c>
    </row>
    <row r="18" spans="1:74" ht="12.75" customHeight="1" x14ac:dyDescent="0.2">
      <c r="A18" s="170"/>
      <c r="B18" s="8" t="s">
        <v>16</v>
      </c>
      <c r="C18" s="28"/>
      <c r="D18" s="29">
        <f t="shared" si="0"/>
        <v>0</v>
      </c>
      <c r="F18" s="170"/>
      <c r="G18" s="120" t="s">
        <v>138</v>
      </c>
      <c r="H18" s="28"/>
      <c r="I18" s="29">
        <f t="shared" si="1"/>
        <v>0</v>
      </c>
      <c r="K18" s="169" t="str">
        <f>A41</f>
        <v>שונות</v>
      </c>
      <c r="L18" s="5" t="s">
        <v>58</v>
      </c>
      <c r="M18" s="25"/>
      <c r="N18" s="26">
        <f t="shared" si="3"/>
        <v>0</v>
      </c>
      <c r="P18" s="48"/>
      <c r="Q18" s="92" t="str">
        <f>A11</f>
        <v>תקשורת</v>
      </c>
      <c r="R18" s="42">
        <f>SUM(C11:C16)</f>
        <v>0</v>
      </c>
      <c r="S18" s="42">
        <f t="shared" ref="S18:S25" si="4">R18*12</f>
        <v>0</v>
      </c>
      <c r="T18" s="55">
        <f t="shared" ref="T18:T25" si="5">IFERROR(R18/SUM($R$17:$R$25),0)</f>
        <v>0</v>
      </c>
    </row>
    <row r="19" spans="1:74" ht="12.75" customHeight="1" x14ac:dyDescent="0.2">
      <c r="A19" s="170"/>
      <c r="B19" s="14" t="s">
        <v>18</v>
      </c>
      <c r="C19" s="28"/>
      <c r="D19" s="29">
        <f t="shared" si="0"/>
        <v>0</v>
      </c>
      <c r="F19" s="170"/>
      <c r="G19" s="8" t="s">
        <v>65</v>
      </c>
      <c r="H19" s="28"/>
      <c r="I19" s="29">
        <f t="shared" si="1"/>
        <v>0</v>
      </c>
      <c r="K19" s="170"/>
      <c r="L19" s="8" t="s">
        <v>19</v>
      </c>
      <c r="M19" s="28"/>
      <c r="N19" s="29">
        <f t="shared" si="3"/>
        <v>0</v>
      </c>
      <c r="P19" s="48"/>
      <c r="Q19" s="92" t="str">
        <f>A17</f>
        <v>ילדים וחינוך</v>
      </c>
      <c r="R19" s="42">
        <f>SUM(C17:C21)+SUM(H17:H20)</f>
        <v>0</v>
      </c>
      <c r="S19" s="42">
        <f t="shared" si="4"/>
        <v>0</v>
      </c>
      <c r="T19" s="55">
        <f t="shared" si="5"/>
        <v>0</v>
      </c>
    </row>
    <row r="20" spans="1:74" ht="12.75" customHeight="1" thickBot="1" x14ac:dyDescent="0.25">
      <c r="A20" s="170"/>
      <c r="B20" s="8" t="s">
        <v>17</v>
      </c>
      <c r="C20" s="28"/>
      <c r="D20" s="29">
        <f t="shared" si="0"/>
        <v>0</v>
      </c>
      <c r="F20" s="171"/>
      <c r="G20" s="10" t="s">
        <v>19</v>
      </c>
      <c r="H20" s="31"/>
      <c r="I20" s="32">
        <f t="shared" si="1"/>
        <v>0</v>
      </c>
      <c r="K20" s="170"/>
      <c r="L20" s="8" t="s">
        <v>19</v>
      </c>
      <c r="M20" s="28"/>
      <c r="N20" s="29">
        <f t="shared" si="3"/>
        <v>0</v>
      </c>
      <c r="P20" s="48"/>
      <c r="Q20" s="92" t="str">
        <f>A22</f>
        <v>רכב ותחבורה</v>
      </c>
      <c r="R20" s="42">
        <f>SUM(C22:C24)+SUM(H21:H26)</f>
        <v>0</v>
      </c>
      <c r="S20" s="42">
        <f t="shared" si="4"/>
        <v>0</v>
      </c>
      <c r="T20" s="55">
        <f t="shared" si="5"/>
        <v>0</v>
      </c>
    </row>
    <row r="21" spans="1:74" ht="12.75" customHeight="1" thickBot="1" x14ac:dyDescent="0.25">
      <c r="A21" s="171"/>
      <c r="B21" s="10" t="s">
        <v>19</v>
      </c>
      <c r="C21" s="31"/>
      <c r="D21" s="32">
        <f t="shared" si="0"/>
        <v>0</v>
      </c>
      <c r="F21" s="170" t="s">
        <v>20</v>
      </c>
      <c r="G21" s="121" t="s">
        <v>139</v>
      </c>
      <c r="H21" s="36"/>
      <c r="I21" s="37">
        <f t="shared" si="1"/>
        <v>0</v>
      </c>
      <c r="K21" s="171"/>
      <c r="L21" s="10" t="s">
        <v>19</v>
      </c>
      <c r="M21" s="31"/>
      <c r="N21" s="32">
        <f t="shared" si="3"/>
        <v>0</v>
      </c>
      <c r="P21" s="48"/>
      <c r="Q21" s="92" t="str">
        <f>A25</f>
        <v>בריאות וטיפוח</v>
      </c>
      <c r="R21" s="42">
        <f>SUM(C25:C30)+SUM(H11:H16)</f>
        <v>0</v>
      </c>
      <c r="S21" s="42">
        <f t="shared" si="4"/>
        <v>0</v>
      </c>
      <c r="T21" s="55">
        <f t="shared" si="5"/>
        <v>0</v>
      </c>
    </row>
    <row r="22" spans="1:74" ht="12.75" customHeight="1" x14ac:dyDescent="0.2">
      <c r="A22" s="169" t="s">
        <v>100</v>
      </c>
      <c r="B22" s="49" t="s">
        <v>21</v>
      </c>
      <c r="C22" s="25"/>
      <c r="D22" s="26">
        <f t="shared" si="0"/>
        <v>0</v>
      </c>
      <c r="F22" s="170"/>
      <c r="G22" s="8" t="s">
        <v>63</v>
      </c>
      <c r="H22" s="28"/>
      <c r="I22" s="29">
        <f t="shared" si="1"/>
        <v>0</v>
      </c>
      <c r="K22" s="23"/>
      <c r="L22" s="23"/>
      <c r="M22" s="23"/>
      <c r="N22" s="23"/>
      <c r="P22" s="48"/>
      <c r="Q22" s="92" t="str">
        <f>A31</f>
        <v>כספים ופיננסים</v>
      </c>
      <c r="R22" s="42">
        <f>SUM(C31:C40)+SUM(H27:H30)</f>
        <v>0</v>
      </c>
      <c r="S22" s="42">
        <f t="shared" si="4"/>
        <v>0</v>
      </c>
      <c r="T22" s="55">
        <f t="shared" si="5"/>
        <v>0</v>
      </c>
    </row>
    <row r="23" spans="1:74" ht="12.75" customHeight="1" x14ac:dyDescent="0.2">
      <c r="A23" s="170"/>
      <c r="B23" s="8" t="s">
        <v>62</v>
      </c>
      <c r="C23" s="28"/>
      <c r="D23" s="29">
        <f t="shared" si="0"/>
        <v>0</v>
      </c>
      <c r="F23" s="170"/>
      <c r="G23" s="8" t="s">
        <v>51</v>
      </c>
      <c r="H23" s="28"/>
      <c r="I23" s="29">
        <f t="shared" si="1"/>
        <v>0</v>
      </c>
      <c r="K23" s="23"/>
      <c r="L23" s="23"/>
      <c r="M23" s="23"/>
      <c r="N23" s="23"/>
      <c r="P23" s="48"/>
      <c r="Q23" s="92" t="str">
        <f>F8</f>
        <v>קניות שוטפות</v>
      </c>
      <c r="R23" s="42">
        <f>SUM(H8:H10)+SUM(M7:M9)</f>
        <v>0</v>
      </c>
      <c r="S23" s="42">
        <f t="shared" si="4"/>
        <v>0</v>
      </c>
      <c r="T23" s="55">
        <f t="shared" si="5"/>
        <v>0</v>
      </c>
    </row>
    <row r="24" spans="1:74" ht="12.75" customHeight="1" thickBot="1" x14ac:dyDescent="0.25">
      <c r="A24" s="171"/>
      <c r="B24" s="18" t="s">
        <v>19</v>
      </c>
      <c r="C24" s="31"/>
      <c r="D24" s="32">
        <f t="shared" si="0"/>
        <v>0</v>
      </c>
      <c r="F24" s="170"/>
      <c r="G24" s="120" t="s">
        <v>140</v>
      </c>
      <c r="H24" s="28"/>
      <c r="I24" s="29">
        <f t="shared" si="1"/>
        <v>0</v>
      </c>
      <c r="K24" s="23"/>
      <c r="L24" s="23"/>
      <c r="M24" s="23"/>
      <c r="N24" s="23"/>
      <c r="P24" s="48"/>
      <c r="Q24" s="92" t="str">
        <f>K10</f>
        <v>בילויים</v>
      </c>
      <c r="R24" s="42">
        <f>SUM(M10:M17)</f>
        <v>0</v>
      </c>
      <c r="S24" s="42">
        <f t="shared" si="4"/>
        <v>0</v>
      </c>
      <c r="T24" s="55">
        <f t="shared" si="5"/>
        <v>0</v>
      </c>
    </row>
    <row r="25" spans="1:74" ht="12.75" customHeight="1" thickBot="1" x14ac:dyDescent="0.25">
      <c r="A25" s="169" t="s">
        <v>101</v>
      </c>
      <c r="B25" s="49" t="s">
        <v>22</v>
      </c>
      <c r="C25" s="25"/>
      <c r="D25" s="26">
        <f t="shared" si="0"/>
        <v>0</v>
      </c>
      <c r="F25" s="170"/>
      <c r="G25" s="8" t="s">
        <v>37</v>
      </c>
      <c r="H25" s="28"/>
      <c r="I25" s="29">
        <f t="shared" si="1"/>
        <v>0</v>
      </c>
      <c r="K25" s="23"/>
      <c r="L25" s="23"/>
      <c r="M25" s="23"/>
      <c r="N25" s="23"/>
      <c r="P25" s="48"/>
      <c r="Q25" s="93" t="str">
        <f>A41</f>
        <v>שונות</v>
      </c>
      <c r="R25" s="44">
        <f>SUM(C41:C44)+SUM(H31:H36)+SUM(M18:M21)</f>
        <v>0</v>
      </c>
      <c r="S25" s="44">
        <f t="shared" si="4"/>
        <v>0</v>
      </c>
      <c r="T25" s="56">
        <f t="shared" si="5"/>
        <v>0</v>
      </c>
      <c r="BR25" s="21"/>
      <c r="BS25" s="21"/>
      <c r="BT25" s="21"/>
      <c r="BU25" s="21"/>
      <c r="BV25" s="21"/>
    </row>
    <row r="26" spans="1:74" ht="12.75" customHeight="1" thickBot="1" x14ac:dyDescent="0.25">
      <c r="A26" s="170"/>
      <c r="B26" s="8" t="s">
        <v>23</v>
      </c>
      <c r="C26" s="28"/>
      <c r="D26" s="29">
        <f t="shared" si="0"/>
        <v>0</v>
      </c>
      <c r="F26" s="171"/>
      <c r="G26" s="10" t="s">
        <v>19</v>
      </c>
      <c r="H26" s="31"/>
      <c r="I26" s="32">
        <f t="shared" si="1"/>
        <v>0</v>
      </c>
      <c r="K26" s="23"/>
      <c r="L26" s="23"/>
      <c r="M26" s="23"/>
      <c r="N26" s="23"/>
      <c r="P26" s="48"/>
      <c r="Q26" s="23"/>
      <c r="R26" s="23"/>
      <c r="S26" s="23"/>
      <c r="T26" s="23"/>
      <c r="BR26" s="21"/>
      <c r="BS26" s="21"/>
      <c r="BT26" s="21"/>
      <c r="BU26" s="21"/>
    </row>
    <row r="27" spans="1:74" ht="12.75" customHeight="1" x14ac:dyDescent="0.2">
      <c r="A27" s="170"/>
      <c r="B27" s="14" t="s">
        <v>24</v>
      </c>
      <c r="C27" s="28"/>
      <c r="D27" s="29">
        <f t="shared" si="0"/>
        <v>0</v>
      </c>
      <c r="F27" s="169" t="s">
        <v>56</v>
      </c>
      <c r="G27" s="8" t="s">
        <v>46</v>
      </c>
      <c r="H27" s="28"/>
      <c r="I27" s="29">
        <f t="shared" si="1"/>
        <v>0</v>
      </c>
      <c r="K27" s="23"/>
      <c r="L27" s="23"/>
      <c r="M27" s="23"/>
      <c r="N27" s="23"/>
      <c r="P27" s="48"/>
      <c r="Q27" s="183" t="s">
        <v>117</v>
      </c>
      <c r="R27" s="198" t="str">
        <f>R15</f>
        <v>תכנון חודשי</v>
      </c>
      <c r="S27" s="198" t="str">
        <f>S15</f>
        <v>תכנון שנתי</v>
      </c>
      <c r="T27" s="204" t="s">
        <v>87</v>
      </c>
      <c r="BR27" s="21"/>
      <c r="BS27" s="21"/>
      <c r="BT27" s="21"/>
      <c r="BU27" s="21"/>
    </row>
    <row r="28" spans="1:74" ht="12.75" customHeight="1" thickBot="1" x14ac:dyDescent="0.25">
      <c r="A28" s="170"/>
      <c r="B28" s="8" t="s">
        <v>25</v>
      </c>
      <c r="C28" s="28"/>
      <c r="D28" s="29">
        <f t="shared" si="0"/>
        <v>0</v>
      </c>
      <c r="F28" s="170"/>
      <c r="G28" s="8" t="s">
        <v>27</v>
      </c>
      <c r="H28" s="28"/>
      <c r="I28" s="29">
        <f t="shared" si="1"/>
        <v>0</v>
      </c>
      <c r="K28" s="23"/>
      <c r="L28" s="23"/>
      <c r="M28" s="23"/>
      <c r="N28" s="23"/>
      <c r="P28" s="23"/>
      <c r="Q28" s="184"/>
      <c r="R28" s="199"/>
      <c r="S28" s="199"/>
      <c r="T28" s="206"/>
      <c r="BR28" s="21"/>
      <c r="BS28" s="21"/>
      <c r="BT28" s="21"/>
      <c r="BU28" s="21"/>
      <c r="BV28" s="21"/>
    </row>
    <row r="29" spans="1:74" ht="12.75" customHeight="1" x14ac:dyDescent="0.2">
      <c r="A29" s="170"/>
      <c r="B29" s="8" t="s">
        <v>69</v>
      </c>
      <c r="C29" s="28"/>
      <c r="D29" s="29">
        <f t="shared" si="0"/>
        <v>0</v>
      </c>
      <c r="F29" s="170"/>
      <c r="G29" s="8" t="s">
        <v>54</v>
      </c>
      <c r="H29" s="28"/>
      <c r="I29" s="29">
        <f t="shared" si="1"/>
        <v>0</v>
      </c>
      <c r="K29" s="23"/>
      <c r="L29" s="23"/>
      <c r="M29" s="23"/>
      <c r="N29" s="23"/>
      <c r="P29" s="23"/>
      <c r="Q29" s="80" t="s">
        <v>1</v>
      </c>
      <c r="R29" s="63">
        <f>SUM(C4:C44)</f>
        <v>2500</v>
      </c>
      <c r="S29" s="63">
        <f>SUM(D4:D44)</f>
        <v>30000</v>
      </c>
      <c r="T29" s="64">
        <f>IFERROR(R29/SUM($R$29:$R$31),0)</f>
        <v>1</v>
      </c>
      <c r="BR29" s="21"/>
      <c r="BS29" s="21"/>
      <c r="BT29" s="21"/>
      <c r="BU29" s="21"/>
      <c r="BV29" s="21"/>
    </row>
    <row r="30" spans="1:74" ht="12.75" customHeight="1" thickBot="1" x14ac:dyDescent="0.25">
      <c r="A30" s="171"/>
      <c r="B30" s="18" t="s">
        <v>19</v>
      </c>
      <c r="C30" s="31"/>
      <c r="D30" s="32">
        <f t="shared" si="0"/>
        <v>0</v>
      </c>
      <c r="F30" s="171"/>
      <c r="G30" s="10" t="s">
        <v>19</v>
      </c>
      <c r="H30" s="31"/>
      <c r="I30" s="32">
        <f t="shared" si="1"/>
        <v>0</v>
      </c>
      <c r="K30" s="23"/>
      <c r="L30" s="23"/>
      <c r="M30" s="23"/>
      <c r="N30" s="23"/>
      <c r="P30" s="23"/>
      <c r="Q30" s="78" t="s">
        <v>50</v>
      </c>
      <c r="R30" s="51">
        <f>SUM(H4:H36)</f>
        <v>0</v>
      </c>
      <c r="S30" s="51">
        <f>SUM(I4:I36)</f>
        <v>0</v>
      </c>
      <c r="T30" s="65">
        <f>IFERROR(R30/SUM($R$29:$R$31),0)</f>
        <v>0</v>
      </c>
      <c r="BR30" s="21"/>
      <c r="BS30" s="21"/>
      <c r="BT30" s="21"/>
      <c r="BU30" s="21"/>
      <c r="BV30" s="21"/>
    </row>
    <row r="31" spans="1:74" ht="12.75" customHeight="1" thickBot="1" x14ac:dyDescent="0.25">
      <c r="A31" s="169" t="s">
        <v>56</v>
      </c>
      <c r="B31" s="49" t="s">
        <v>55</v>
      </c>
      <c r="C31" s="25"/>
      <c r="D31" s="26">
        <f t="shared" si="0"/>
        <v>0</v>
      </c>
      <c r="F31" s="169" t="s">
        <v>29</v>
      </c>
      <c r="G31" s="5" t="s">
        <v>38</v>
      </c>
      <c r="H31" s="25"/>
      <c r="I31" s="26">
        <f t="shared" si="1"/>
        <v>0</v>
      </c>
      <c r="K31" s="23"/>
      <c r="L31" s="23"/>
      <c r="M31" s="23"/>
      <c r="N31" s="23"/>
      <c r="P31" s="23"/>
      <c r="Q31" s="79" t="s">
        <v>30</v>
      </c>
      <c r="R31" s="50">
        <f>SUM(M4:M21)</f>
        <v>0</v>
      </c>
      <c r="S31" s="50">
        <f>SUM(N4:N21)</f>
        <v>0</v>
      </c>
      <c r="T31" s="66">
        <f>IFERROR(R31/SUM($R$29:$R$31),0)</f>
        <v>0</v>
      </c>
      <c r="BR31" s="21"/>
      <c r="BS31" s="21"/>
      <c r="BT31" s="21"/>
      <c r="BU31" s="21"/>
      <c r="BV31" s="21"/>
    </row>
    <row r="32" spans="1:74" ht="12.75" customHeight="1" thickBot="1" x14ac:dyDescent="0.25">
      <c r="A32" s="170"/>
      <c r="B32" s="8" t="s">
        <v>53</v>
      </c>
      <c r="C32" s="28"/>
      <c r="D32" s="29">
        <f t="shared" si="0"/>
        <v>0</v>
      </c>
      <c r="F32" s="170"/>
      <c r="G32" s="8" t="s">
        <v>19</v>
      </c>
      <c r="H32" s="28"/>
      <c r="I32" s="29">
        <f t="shared" si="1"/>
        <v>0</v>
      </c>
      <c r="K32" s="23"/>
      <c r="L32" s="23"/>
      <c r="M32" s="23"/>
      <c r="N32" s="23"/>
      <c r="P32" s="21"/>
      <c r="Q32" s="21"/>
      <c r="R32" s="21"/>
      <c r="S32" s="21"/>
      <c r="T32" s="21"/>
      <c r="BR32" s="21"/>
      <c r="BS32" s="21"/>
      <c r="BT32" s="21"/>
      <c r="BU32" s="21"/>
      <c r="BV32" s="21"/>
    </row>
    <row r="33" spans="1:74" ht="12.75" customHeight="1" x14ac:dyDescent="0.2">
      <c r="A33" s="170"/>
      <c r="B33" s="14" t="s">
        <v>72</v>
      </c>
      <c r="C33" s="28"/>
      <c r="D33" s="29">
        <f t="shared" si="0"/>
        <v>0</v>
      </c>
      <c r="F33" s="170"/>
      <c r="G33" s="8" t="s">
        <v>19</v>
      </c>
      <c r="H33" s="28"/>
      <c r="I33" s="29">
        <f t="shared" si="1"/>
        <v>0</v>
      </c>
      <c r="K33" s="23"/>
      <c r="L33" s="23"/>
      <c r="M33" s="23"/>
      <c r="N33" s="23"/>
      <c r="P33" s="23"/>
      <c r="Q33" s="67"/>
      <c r="R33" s="198" t="str">
        <f>R27</f>
        <v>תכנון חודשי</v>
      </c>
      <c r="S33" s="198" t="str">
        <f>S27</f>
        <v>תכנון שנתי</v>
      </c>
      <c r="T33" s="21"/>
      <c r="BR33" s="21"/>
      <c r="BS33" s="21"/>
      <c r="BT33" s="21"/>
      <c r="BU33" s="21"/>
      <c r="BV33" s="21"/>
    </row>
    <row r="34" spans="1:74" ht="12.75" customHeight="1" thickBot="1" x14ac:dyDescent="0.25">
      <c r="A34" s="170"/>
      <c r="B34" s="8" t="s">
        <v>57</v>
      </c>
      <c r="C34" s="28"/>
      <c r="D34" s="29">
        <f t="shared" si="0"/>
        <v>0</v>
      </c>
      <c r="F34" s="170"/>
      <c r="G34" s="8" t="s">
        <v>19</v>
      </c>
      <c r="H34" s="28"/>
      <c r="I34" s="29">
        <f t="shared" si="1"/>
        <v>0</v>
      </c>
      <c r="K34" s="23"/>
      <c r="L34" s="23"/>
      <c r="M34" s="23"/>
      <c r="N34" s="23"/>
      <c r="P34" s="23"/>
      <c r="Q34" s="23"/>
      <c r="R34" s="199"/>
      <c r="S34" s="199"/>
      <c r="T34" s="21"/>
      <c r="BR34" s="21"/>
      <c r="BS34" s="21"/>
      <c r="BT34" s="21"/>
      <c r="BU34" s="21"/>
      <c r="BV34" s="21"/>
    </row>
    <row r="35" spans="1:74" ht="12.75" customHeight="1" x14ac:dyDescent="0.2">
      <c r="A35" s="170"/>
      <c r="B35" s="8" t="s">
        <v>59</v>
      </c>
      <c r="C35" s="28"/>
      <c r="D35" s="29">
        <f t="shared" si="0"/>
        <v>0</v>
      </c>
      <c r="F35" s="170"/>
      <c r="G35" s="8" t="s">
        <v>96</v>
      </c>
      <c r="H35" s="28"/>
      <c r="I35" s="29">
        <f t="shared" si="1"/>
        <v>0</v>
      </c>
      <c r="K35" s="23"/>
      <c r="L35" s="23"/>
      <c r="M35" s="23"/>
      <c r="N35" s="23"/>
      <c r="P35" s="23"/>
      <c r="Q35" s="38" t="s">
        <v>44</v>
      </c>
      <c r="R35" s="39">
        <f>SUM(R4:R13)</f>
        <v>0</v>
      </c>
      <c r="S35" s="40">
        <f>R35*12</f>
        <v>0</v>
      </c>
      <c r="T35" s="12"/>
      <c r="BP35" s="24"/>
      <c r="BQ35" s="24"/>
    </row>
    <row r="36" spans="1:74" ht="12.75" customHeight="1" thickBot="1" x14ac:dyDescent="0.25">
      <c r="A36" s="170"/>
      <c r="B36" s="8" t="s">
        <v>102</v>
      </c>
      <c r="C36" s="28"/>
      <c r="D36" s="29">
        <f>C36*12</f>
        <v>0</v>
      </c>
      <c r="F36" s="171"/>
      <c r="G36" s="10" t="s">
        <v>19</v>
      </c>
      <c r="H36" s="31"/>
      <c r="I36" s="32">
        <f t="shared" si="1"/>
        <v>0</v>
      </c>
      <c r="K36" s="23"/>
      <c r="L36" s="23"/>
      <c r="M36" s="23"/>
      <c r="N36" s="23"/>
      <c r="P36" s="23"/>
      <c r="Q36" s="41" t="s">
        <v>45</v>
      </c>
      <c r="R36" s="42">
        <f>SUM(R17:R25)</f>
        <v>2500</v>
      </c>
      <c r="S36" s="57">
        <f>R36*12</f>
        <v>30000</v>
      </c>
      <c r="T36" s="12"/>
      <c r="BP36" s="24"/>
      <c r="BQ36" s="24"/>
    </row>
    <row r="37" spans="1:74" ht="12.75" customHeight="1" thickBot="1" x14ac:dyDescent="0.25">
      <c r="A37" s="170"/>
      <c r="B37" s="8" t="s">
        <v>42</v>
      </c>
      <c r="C37" s="28"/>
      <c r="D37" s="29">
        <f>C37*12</f>
        <v>0</v>
      </c>
      <c r="F37" s="21"/>
      <c r="G37" s="21"/>
      <c r="H37" s="21"/>
      <c r="I37" s="21"/>
      <c r="K37" s="23"/>
      <c r="L37" s="23"/>
      <c r="M37" s="23"/>
      <c r="N37" s="23"/>
      <c r="P37" s="23"/>
      <c r="Q37" s="43" t="s">
        <v>95</v>
      </c>
      <c r="R37" s="44">
        <f>R35-R36</f>
        <v>-2500</v>
      </c>
      <c r="S37" s="45">
        <f>S35-S36</f>
        <v>-30000</v>
      </c>
      <c r="T37" s="12"/>
      <c r="BP37" s="24"/>
      <c r="BQ37" s="24"/>
    </row>
    <row r="38" spans="1:74" ht="12.75" customHeight="1" thickBot="1" x14ac:dyDescent="0.25">
      <c r="A38" s="170"/>
      <c r="B38" s="8" t="s">
        <v>103</v>
      </c>
      <c r="C38" s="28"/>
      <c r="D38" s="29">
        <f>C38*12</f>
        <v>0</v>
      </c>
      <c r="F38" s="21"/>
      <c r="G38" s="21"/>
      <c r="H38" s="21"/>
      <c r="I38" s="21"/>
      <c r="K38" s="23"/>
      <c r="L38" s="23"/>
      <c r="M38" s="23"/>
      <c r="N38" s="23"/>
      <c r="P38" s="23"/>
      <c r="Q38" s="12"/>
      <c r="R38" s="12"/>
      <c r="S38" s="12"/>
      <c r="T38" s="12"/>
      <c r="BP38" s="24"/>
      <c r="BQ38" s="24"/>
    </row>
    <row r="39" spans="1:74" ht="12.75" customHeight="1" x14ac:dyDescent="0.2">
      <c r="A39" s="170"/>
      <c r="B39" s="8" t="s">
        <v>120</v>
      </c>
      <c r="C39" s="28"/>
      <c r="D39" s="29">
        <f t="shared" si="0"/>
        <v>0</v>
      </c>
      <c r="F39" s="21"/>
      <c r="G39" s="21"/>
      <c r="H39" s="21"/>
      <c r="I39" s="21"/>
      <c r="K39" s="23"/>
      <c r="L39" s="23"/>
      <c r="M39" s="23"/>
      <c r="N39" s="23"/>
      <c r="P39" s="23"/>
      <c r="Q39" s="178"/>
      <c r="R39" s="194" t="s">
        <v>97</v>
      </c>
      <c r="S39" s="194" t="s">
        <v>105</v>
      </c>
      <c r="T39" s="196"/>
      <c r="BP39" s="24"/>
      <c r="BQ39" s="24"/>
    </row>
    <row r="40" spans="1:74" ht="12.75" customHeight="1" thickBot="1" x14ac:dyDescent="0.25">
      <c r="A40" s="171"/>
      <c r="B40" s="18" t="s">
        <v>19</v>
      </c>
      <c r="C40" s="31"/>
      <c r="D40" s="32">
        <f t="shared" si="0"/>
        <v>0</v>
      </c>
      <c r="F40" s="21"/>
      <c r="G40" s="21"/>
      <c r="H40" s="21"/>
      <c r="I40" s="21"/>
      <c r="K40" s="23"/>
      <c r="L40" s="23"/>
      <c r="M40" s="23"/>
      <c r="N40" s="23"/>
      <c r="P40" s="23"/>
      <c r="Q40" s="179"/>
      <c r="R40" s="195"/>
      <c r="S40" s="195"/>
      <c r="T40" s="197"/>
      <c r="BP40" s="24"/>
      <c r="BQ40" s="24"/>
    </row>
    <row r="41" spans="1:74" ht="12.75" customHeight="1" x14ac:dyDescent="0.2">
      <c r="A41" s="169" t="s">
        <v>29</v>
      </c>
      <c r="B41" s="49" t="s">
        <v>19</v>
      </c>
      <c r="C41" s="25"/>
      <c r="D41" s="26">
        <f t="shared" si="0"/>
        <v>0</v>
      </c>
      <c r="F41" s="23"/>
      <c r="G41" s="23"/>
      <c r="H41" s="23"/>
      <c r="I41" s="23"/>
      <c r="K41" s="23"/>
      <c r="L41" s="23"/>
      <c r="M41" s="23"/>
      <c r="N41" s="23"/>
      <c r="P41" s="23"/>
      <c r="Q41" s="52" t="s">
        <v>26</v>
      </c>
      <c r="R41" s="15">
        <f>C32</f>
        <v>0</v>
      </c>
      <c r="S41" s="209"/>
      <c r="T41" s="210"/>
      <c r="BP41" s="24"/>
      <c r="BQ41" s="24"/>
    </row>
    <row r="42" spans="1:74" ht="12.75" customHeight="1" x14ac:dyDescent="0.2">
      <c r="A42" s="170"/>
      <c r="B42" s="8" t="s">
        <v>19</v>
      </c>
      <c r="C42" s="28"/>
      <c r="D42" s="29">
        <f t="shared" si="0"/>
        <v>0</v>
      </c>
      <c r="F42" s="23"/>
      <c r="G42" s="23"/>
      <c r="H42" s="23"/>
      <c r="I42" s="23"/>
      <c r="K42" s="23"/>
      <c r="L42" s="23"/>
      <c r="M42" s="23"/>
      <c r="N42" s="23"/>
      <c r="P42" s="23"/>
      <c r="Q42" s="52" t="s">
        <v>28</v>
      </c>
      <c r="R42" s="15">
        <f>C31+C33</f>
        <v>0</v>
      </c>
      <c r="S42" s="209"/>
      <c r="T42" s="210"/>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24"/>
      <c r="BQ42" s="24"/>
    </row>
    <row r="43" spans="1:74" ht="12.75" customHeight="1" thickBot="1" x14ac:dyDescent="0.25">
      <c r="A43" s="170"/>
      <c r="B43" s="8" t="s">
        <v>19</v>
      </c>
      <c r="C43" s="28"/>
      <c r="D43" s="29">
        <f t="shared" si="0"/>
        <v>0</v>
      </c>
      <c r="F43" s="23"/>
      <c r="G43" s="23"/>
      <c r="H43" s="23"/>
      <c r="I43" s="23"/>
      <c r="K43" s="23"/>
      <c r="L43" s="23"/>
      <c r="M43" s="23"/>
      <c r="N43" s="23"/>
      <c r="P43" s="23"/>
      <c r="Q43" s="53" t="s">
        <v>102</v>
      </c>
      <c r="R43" s="17">
        <f>C36</f>
        <v>0</v>
      </c>
      <c r="S43" s="207"/>
      <c r="T43" s="208"/>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24"/>
      <c r="BQ43" s="24"/>
    </row>
    <row r="44" spans="1:74" ht="12.75" customHeight="1" thickBot="1" x14ac:dyDescent="0.25">
      <c r="A44" s="171"/>
      <c r="B44" s="18" t="s">
        <v>19</v>
      </c>
      <c r="C44" s="31"/>
      <c r="D44" s="32">
        <f t="shared" si="0"/>
        <v>0</v>
      </c>
      <c r="F44" s="23"/>
      <c r="G44" s="23"/>
      <c r="H44" s="23"/>
      <c r="I44" s="23"/>
      <c r="K44" s="23"/>
      <c r="L44" s="23"/>
      <c r="M44" s="23"/>
      <c r="N44" s="23"/>
      <c r="P44" s="23"/>
      <c r="Q44" s="12"/>
      <c r="R44" s="12"/>
      <c r="S44" s="12"/>
      <c r="T44" s="12"/>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24"/>
      <c r="BQ44" s="24"/>
    </row>
    <row r="45" spans="1:74" ht="12.75" customHeight="1" x14ac:dyDescent="0.2">
      <c r="A45" s="23"/>
      <c r="B45" s="23"/>
      <c r="C45" s="23"/>
      <c r="D45" s="23"/>
      <c r="F45" s="23"/>
      <c r="G45" s="23"/>
      <c r="H45" s="23"/>
      <c r="I45" s="23"/>
      <c r="K45" s="23"/>
      <c r="L45" s="23"/>
      <c r="M45" s="23"/>
      <c r="N45" s="23"/>
      <c r="P45" s="23"/>
      <c r="Q45" s="12"/>
      <c r="R45" s="12"/>
      <c r="S45" s="12"/>
      <c r="T45" s="12"/>
      <c r="V45" s="13"/>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24"/>
      <c r="BQ45" s="24"/>
    </row>
    <row r="46" spans="1:74" ht="12.75" customHeight="1" x14ac:dyDescent="0.2">
      <c r="A46" s="23"/>
      <c r="B46" s="23"/>
      <c r="C46" s="23"/>
      <c r="D46" s="23"/>
      <c r="F46" s="23"/>
      <c r="G46" s="23"/>
      <c r="H46" s="23"/>
      <c r="I46" s="23"/>
      <c r="J46" s="23"/>
      <c r="K46" s="23"/>
      <c r="L46" s="23"/>
      <c r="M46" s="21"/>
      <c r="N46" s="23"/>
      <c r="O46" s="185" t="str">
        <f>IF(S37&lt;0,"תקציב לא מאוזן!!"," ")</f>
        <v>תקציב לא מאוזן!!</v>
      </c>
      <c r="P46" s="186"/>
      <c r="Q46" s="186"/>
      <c r="R46" s="186"/>
      <c r="S46" s="186"/>
      <c r="T46" s="186"/>
      <c r="U46" s="187"/>
      <c r="V46" s="13"/>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row>
    <row r="47" spans="1:74" ht="12.75" customHeight="1" x14ac:dyDescent="0.2">
      <c r="A47" s="23"/>
      <c r="B47" s="23"/>
      <c r="C47" s="23"/>
      <c r="D47" s="23"/>
      <c r="F47" s="23"/>
      <c r="G47" s="23"/>
      <c r="H47" s="23"/>
      <c r="I47" s="23"/>
      <c r="J47" s="23"/>
      <c r="K47" s="23"/>
      <c r="L47" s="23"/>
      <c r="M47" s="21"/>
      <c r="N47" s="23"/>
      <c r="O47" s="188"/>
      <c r="P47" s="189"/>
      <c r="Q47" s="189"/>
      <c r="R47" s="189"/>
      <c r="S47" s="189"/>
      <c r="T47" s="189"/>
      <c r="U47" s="190"/>
      <c r="V47" s="13"/>
      <c r="W47" s="23"/>
      <c r="BR47" s="21"/>
      <c r="BS47" s="21"/>
      <c r="BT47" s="21"/>
    </row>
    <row r="48" spans="1:74" ht="12.75" customHeight="1" x14ac:dyDescent="0.2">
      <c r="A48" s="23"/>
      <c r="B48" s="23"/>
      <c r="C48" s="23"/>
      <c r="D48" s="23"/>
      <c r="F48" s="23"/>
      <c r="G48" s="23"/>
      <c r="H48" s="23"/>
      <c r="I48" s="23"/>
      <c r="J48" s="23"/>
      <c r="K48" s="23"/>
      <c r="L48" s="23"/>
      <c r="M48" s="21"/>
      <c r="N48" s="23"/>
      <c r="O48" s="188"/>
      <c r="P48" s="189"/>
      <c r="Q48" s="189"/>
      <c r="R48" s="189"/>
      <c r="S48" s="189"/>
      <c r="T48" s="189"/>
      <c r="U48" s="190"/>
      <c r="V48" s="13"/>
      <c r="W48" s="23"/>
      <c r="BR48" s="21"/>
      <c r="BS48" s="21"/>
      <c r="BT48" s="21"/>
    </row>
    <row r="49" spans="5:98" s="23" customFormat="1" ht="12.75" customHeight="1" x14ac:dyDescent="0.2">
      <c r="E49" s="21"/>
      <c r="M49" s="21"/>
      <c r="O49" s="188"/>
      <c r="P49" s="189"/>
      <c r="Q49" s="189"/>
      <c r="R49" s="189"/>
      <c r="S49" s="189"/>
      <c r="T49" s="189"/>
      <c r="U49" s="190"/>
      <c r="V49" s="12"/>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row>
    <row r="50" spans="5:98" s="23" customFormat="1" ht="12.75" customHeight="1" x14ac:dyDescent="0.2">
      <c r="E50" s="21"/>
      <c r="M50" s="21"/>
      <c r="O50" s="188"/>
      <c r="P50" s="189"/>
      <c r="Q50" s="189"/>
      <c r="R50" s="189"/>
      <c r="S50" s="189"/>
      <c r="T50" s="189"/>
      <c r="U50" s="190"/>
      <c r="V50" s="12"/>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row>
    <row r="51" spans="5:98" s="23" customFormat="1" ht="12.75" customHeight="1" x14ac:dyDescent="0.2">
      <c r="E51" s="21"/>
      <c r="M51" s="21"/>
      <c r="O51" s="188"/>
      <c r="P51" s="189"/>
      <c r="Q51" s="189"/>
      <c r="R51" s="189"/>
      <c r="S51" s="189"/>
      <c r="T51" s="189"/>
      <c r="U51" s="190"/>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row>
    <row r="52" spans="5:98" s="23" customFormat="1" ht="12.75" customHeight="1" x14ac:dyDescent="0.2">
      <c r="E52" s="21"/>
      <c r="M52" s="21"/>
      <c r="O52" s="188"/>
      <c r="P52" s="189"/>
      <c r="Q52" s="189"/>
      <c r="R52" s="189"/>
      <c r="S52" s="189"/>
      <c r="T52" s="189"/>
      <c r="U52" s="190"/>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row>
    <row r="53" spans="5:98" s="23" customFormat="1" ht="12.75" customHeight="1" x14ac:dyDescent="0.2">
      <c r="E53" s="21"/>
      <c r="M53" s="21"/>
      <c r="O53" s="191"/>
      <c r="P53" s="192"/>
      <c r="Q53" s="192"/>
      <c r="R53" s="192"/>
      <c r="S53" s="192"/>
      <c r="T53" s="192"/>
      <c r="U53" s="193"/>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row>
    <row r="54" spans="5:98" s="23" customFormat="1" ht="12.75" customHeight="1" x14ac:dyDescent="0.2">
      <c r="E54" s="21"/>
      <c r="M54" s="21"/>
      <c r="Q54" s="12"/>
      <c r="R54" s="12"/>
      <c r="S54" s="12"/>
      <c r="T54" s="12"/>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row>
    <row r="55" spans="5:98" s="23" customFormat="1" ht="12.75" customHeight="1" x14ac:dyDescent="0.2">
      <c r="E55" s="21"/>
      <c r="M55" s="21"/>
      <c r="Q55" s="12"/>
      <c r="R55" s="12"/>
      <c r="S55" s="12"/>
      <c r="T55" s="12"/>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row>
    <row r="56" spans="5:98" s="23" customFormat="1" ht="12.75" customHeight="1" x14ac:dyDescent="0.2">
      <c r="E56" s="21"/>
      <c r="Q56" s="12"/>
      <c r="R56" s="12"/>
      <c r="S56" s="12"/>
      <c r="T56" s="12"/>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row>
    <row r="57" spans="5:98" s="23" customFormat="1" ht="12.75" customHeight="1" x14ac:dyDescent="0.2">
      <c r="E57" s="21"/>
      <c r="O57" s="21"/>
      <c r="R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row>
    <row r="58" spans="5:98" s="23" customFormat="1" ht="12.75" customHeight="1" x14ac:dyDescent="0.2">
      <c r="E58" s="21"/>
      <c r="O58" s="21"/>
      <c r="R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row>
    <row r="59" spans="5:98" s="23" customFormat="1" ht="12.75" customHeight="1" x14ac:dyDescent="0.2">
      <c r="E59" s="21"/>
      <c r="O59" s="21"/>
      <c r="R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row>
    <row r="60" spans="5:98" s="23" customFormat="1" ht="12.75" customHeight="1" x14ac:dyDescent="0.2">
      <c r="E60" s="21"/>
      <c r="O60" s="21"/>
      <c r="R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row>
    <row r="61" spans="5:98" s="23" customFormat="1" ht="12.75" customHeight="1" x14ac:dyDescent="0.2">
      <c r="E61" s="21"/>
      <c r="O61" s="21"/>
      <c r="R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row>
    <row r="62" spans="5:98" s="23" customFormat="1" ht="12.75" customHeight="1" x14ac:dyDescent="0.2">
      <c r="E62" s="21"/>
      <c r="O62" s="21"/>
      <c r="R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row>
    <row r="63" spans="5:98" s="23" customFormat="1" ht="12.75" customHeight="1" x14ac:dyDescent="0.2">
      <c r="E63" s="21"/>
      <c r="O63" s="21"/>
      <c r="R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row>
    <row r="64" spans="5:98" s="23" customFormat="1" ht="12.75" customHeight="1" x14ac:dyDescent="0.2">
      <c r="E64" s="21"/>
      <c r="O64" s="21"/>
      <c r="R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row>
    <row r="65" spans="5:95" s="23" customFormat="1" ht="12.75" customHeight="1" x14ac:dyDescent="0.2">
      <c r="E65" s="21"/>
      <c r="O65" s="21"/>
      <c r="R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row>
    <row r="66" spans="5:95" s="23" customFormat="1" ht="12.75" customHeight="1" x14ac:dyDescent="0.2">
      <c r="E66" s="21"/>
      <c r="O66" s="21"/>
      <c r="R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row>
    <row r="67" spans="5:95" s="23" customFormat="1" ht="12.75" customHeight="1" x14ac:dyDescent="0.2">
      <c r="E67" s="21"/>
      <c r="O67" s="21"/>
      <c r="R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row>
    <row r="68" spans="5:95" s="23" customFormat="1" ht="12.75" customHeight="1" x14ac:dyDescent="0.2">
      <c r="E68" s="21"/>
      <c r="O68" s="21"/>
      <c r="R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row>
    <row r="69" spans="5:95" s="23" customFormat="1" ht="12.75" customHeight="1" x14ac:dyDescent="0.2">
      <c r="E69" s="21"/>
      <c r="O69" s="21"/>
      <c r="R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row>
    <row r="70" spans="5:95" s="23" customFormat="1" ht="12.75" customHeight="1" x14ac:dyDescent="0.2">
      <c r="E70" s="21"/>
      <c r="O70" s="21"/>
      <c r="R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row>
    <row r="71" spans="5:95" s="23" customFormat="1" ht="12.75" customHeight="1" x14ac:dyDescent="0.2">
      <c r="E71" s="21"/>
      <c r="O71" s="21"/>
      <c r="R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row>
    <row r="72" spans="5:95" s="23" customFormat="1" ht="12.75" customHeight="1" x14ac:dyDescent="0.2">
      <c r="E72" s="21"/>
      <c r="O72" s="21"/>
      <c r="R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row>
    <row r="73" spans="5:95" s="23" customFormat="1" ht="12.75" customHeight="1" x14ac:dyDescent="0.2">
      <c r="E73" s="21"/>
      <c r="O73" s="21"/>
      <c r="R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row>
    <row r="74" spans="5:95" s="23" customFormat="1" ht="12.75" customHeight="1" x14ac:dyDescent="0.2">
      <c r="E74" s="21"/>
      <c r="O74" s="21"/>
      <c r="R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row>
    <row r="75" spans="5:95" s="23" customFormat="1" ht="12.75" customHeight="1" x14ac:dyDescent="0.2">
      <c r="E75" s="21"/>
      <c r="O75" s="21"/>
      <c r="R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row>
    <row r="76" spans="5:95" s="23" customFormat="1" ht="12.75" customHeight="1" x14ac:dyDescent="0.2">
      <c r="E76" s="21"/>
      <c r="O76" s="21"/>
      <c r="R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row>
    <row r="77" spans="5:95" s="23" customFormat="1" ht="12.75" customHeight="1" x14ac:dyDescent="0.2">
      <c r="E77" s="21"/>
      <c r="O77" s="21"/>
      <c r="R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row>
    <row r="78" spans="5:95" s="23" customFormat="1" ht="12.75" customHeight="1" x14ac:dyDescent="0.2">
      <c r="E78" s="21"/>
      <c r="O78" s="21"/>
      <c r="R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row>
    <row r="79" spans="5:95" s="23" customFormat="1" ht="12.75" customHeight="1" x14ac:dyDescent="0.2">
      <c r="E79" s="21"/>
      <c r="O79" s="21"/>
      <c r="R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row>
    <row r="80" spans="5:95" s="23" customFormat="1" ht="12.75" customHeight="1" x14ac:dyDescent="0.2">
      <c r="E80" s="21"/>
      <c r="O80" s="21"/>
      <c r="R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row>
    <row r="81" spans="5:95" s="23" customFormat="1" ht="12.75" customHeight="1" x14ac:dyDescent="0.2">
      <c r="E81" s="21"/>
      <c r="O81" s="21"/>
      <c r="R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row>
    <row r="82" spans="5:95" s="23" customFormat="1" ht="12.75" customHeight="1" x14ac:dyDescent="0.2">
      <c r="E82" s="21"/>
      <c r="O82" s="21"/>
      <c r="R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row>
    <row r="83" spans="5:95" s="23" customFormat="1" ht="12.75" customHeight="1" x14ac:dyDescent="0.2">
      <c r="E83" s="21"/>
      <c r="O83" s="21"/>
      <c r="R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row>
    <row r="84" spans="5:95" s="23" customFormat="1" ht="12.75" customHeight="1" x14ac:dyDescent="0.2">
      <c r="E84" s="21"/>
      <c r="O84" s="21"/>
      <c r="R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row>
    <row r="85" spans="5:95" s="23" customFormat="1" ht="12.75" customHeight="1" x14ac:dyDescent="0.2">
      <c r="E85" s="21"/>
      <c r="O85" s="21"/>
      <c r="R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row>
    <row r="86" spans="5:95" s="23" customFormat="1" ht="12.75" customHeight="1" x14ac:dyDescent="0.2">
      <c r="E86" s="21"/>
      <c r="O86" s="21"/>
      <c r="R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row>
    <row r="87" spans="5:95" s="23" customFormat="1" ht="12.75" customHeight="1" x14ac:dyDescent="0.2">
      <c r="E87" s="21"/>
      <c r="O87" s="21"/>
      <c r="R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row>
    <row r="88" spans="5:95" s="23" customFormat="1" ht="12.75" customHeight="1" x14ac:dyDescent="0.2">
      <c r="E88" s="21"/>
      <c r="O88" s="21"/>
      <c r="R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row>
    <row r="89" spans="5:95" s="23" customFormat="1" ht="12.75" customHeight="1" x14ac:dyDescent="0.2">
      <c r="E89" s="21"/>
      <c r="O89" s="21"/>
      <c r="R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row>
    <row r="90" spans="5:95" s="23" customFormat="1" ht="12.75" customHeight="1" x14ac:dyDescent="0.2">
      <c r="E90" s="21"/>
      <c r="O90" s="21"/>
      <c r="R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row>
    <row r="91" spans="5:95" s="23" customFormat="1" ht="12.75" customHeight="1" x14ac:dyDescent="0.2">
      <c r="E91" s="21"/>
      <c r="O91" s="21"/>
      <c r="R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row>
    <row r="92" spans="5:95" s="23" customFormat="1" ht="12.75" customHeight="1" x14ac:dyDescent="0.2">
      <c r="E92" s="21"/>
      <c r="O92" s="21"/>
      <c r="R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row>
    <row r="93" spans="5:95" s="23" customFormat="1" ht="12.75" customHeight="1" x14ac:dyDescent="0.2">
      <c r="E93" s="21"/>
      <c r="O93" s="21"/>
      <c r="R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row>
    <row r="94" spans="5:95" s="23" customFormat="1" ht="12.75" customHeight="1" x14ac:dyDescent="0.2">
      <c r="E94" s="21"/>
      <c r="O94" s="21"/>
      <c r="R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row>
    <row r="95" spans="5:95" s="23" customFormat="1" ht="12.75" customHeight="1" x14ac:dyDescent="0.2">
      <c r="E95" s="21"/>
      <c r="O95" s="21"/>
      <c r="R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row>
    <row r="96" spans="5:95" s="23" customFormat="1" ht="12.75" customHeight="1" x14ac:dyDescent="0.2">
      <c r="E96" s="21"/>
      <c r="O96" s="21"/>
      <c r="R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row>
    <row r="97" spans="5:95" s="23" customFormat="1" ht="12.75" customHeight="1" x14ac:dyDescent="0.2">
      <c r="E97" s="21"/>
      <c r="O97" s="21"/>
      <c r="R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row>
    <row r="98" spans="5:95" s="23" customFormat="1" ht="12.75" customHeight="1" x14ac:dyDescent="0.2">
      <c r="E98" s="21"/>
      <c r="O98" s="21"/>
      <c r="R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row>
    <row r="99" spans="5:95" s="23" customFormat="1" ht="12.75" customHeight="1" x14ac:dyDescent="0.2">
      <c r="E99" s="21"/>
      <c r="O99" s="21"/>
      <c r="R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row>
    <row r="100" spans="5:95" s="23" customFormat="1" ht="12.75" customHeight="1" x14ac:dyDescent="0.2">
      <c r="E100" s="21"/>
      <c r="O100" s="21"/>
      <c r="R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row>
    <row r="101" spans="5:95" s="23" customFormat="1" ht="12.75" customHeight="1" x14ac:dyDescent="0.2">
      <c r="E101" s="21"/>
      <c r="O101" s="21"/>
      <c r="R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row>
    <row r="102" spans="5:95" s="23" customFormat="1" ht="12.75" customHeight="1" x14ac:dyDescent="0.2">
      <c r="E102" s="21"/>
      <c r="O102" s="21"/>
      <c r="R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row>
    <row r="103" spans="5:95" s="23" customFormat="1" ht="12.75" customHeight="1" x14ac:dyDescent="0.2">
      <c r="E103" s="21"/>
      <c r="O103" s="21"/>
      <c r="R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row>
    <row r="104" spans="5:95" s="23" customFormat="1" ht="12.75" customHeight="1" x14ac:dyDescent="0.2">
      <c r="E104" s="21"/>
      <c r="O104" s="21"/>
      <c r="R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row>
    <row r="105" spans="5:95" s="23" customFormat="1" ht="12.75" customHeight="1" x14ac:dyDescent="0.2">
      <c r="E105" s="21"/>
      <c r="O105" s="21"/>
      <c r="R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row>
    <row r="106" spans="5:95" s="23" customFormat="1" ht="12.75" customHeight="1" x14ac:dyDescent="0.2">
      <c r="E106" s="21"/>
      <c r="O106" s="21"/>
      <c r="R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row>
    <row r="107" spans="5:95" s="23" customFormat="1" ht="12.75" customHeight="1" x14ac:dyDescent="0.2">
      <c r="E107" s="21"/>
      <c r="O107" s="21"/>
      <c r="R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row>
    <row r="108" spans="5:95" s="23" customFormat="1" ht="12.75" customHeight="1" x14ac:dyDescent="0.2">
      <c r="E108" s="21"/>
      <c r="O108" s="21"/>
      <c r="R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row>
    <row r="109" spans="5:95" s="23" customFormat="1" ht="12.75" customHeight="1" x14ac:dyDescent="0.2">
      <c r="E109" s="21"/>
      <c r="O109" s="21"/>
      <c r="R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row>
    <row r="110" spans="5:95" s="23" customFormat="1" ht="12.75" customHeight="1" x14ac:dyDescent="0.2">
      <c r="E110" s="21"/>
      <c r="O110" s="21"/>
      <c r="R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row>
    <row r="111" spans="5:95" s="23" customFormat="1" ht="12.75" customHeight="1" x14ac:dyDescent="0.2">
      <c r="E111" s="21"/>
      <c r="O111" s="21"/>
      <c r="R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row>
    <row r="112" spans="5:95" s="23" customFormat="1" ht="12.75" customHeight="1" x14ac:dyDescent="0.2">
      <c r="E112" s="21"/>
      <c r="O112" s="21"/>
      <c r="R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row>
    <row r="113" spans="5:95" s="23" customFormat="1" ht="12.75" customHeight="1" x14ac:dyDescent="0.2">
      <c r="E113" s="21"/>
      <c r="O113" s="21"/>
      <c r="R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row>
    <row r="114" spans="5:95" s="23" customFormat="1" ht="12.75" customHeight="1" x14ac:dyDescent="0.2">
      <c r="E114" s="21"/>
      <c r="O114" s="21"/>
      <c r="R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row>
    <row r="115" spans="5:95" s="23" customFormat="1" ht="12.75" customHeight="1" x14ac:dyDescent="0.2">
      <c r="E115" s="21"/>
      <c r="O115" s="21"/>
      <c r="R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row>
    <row r="116" spans="5:95" s="23" customFormat="1" ht="12.75" customHeight="1" x14ac:dyDescent="0.2">
      <c r="E116" s="21"/>
      <c r="O116" s="21"/>
      <c r="R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row>
    <row r="117" spans="5:95" s="23" customFormat="1" ht="12.75" customHeight="1" x14ac:dyDescent="0.2">
      <c r="E117" s="21"/>
      <c r="O117" s="21"/>
      <c r="R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row>
    <row r="118" spans="5:95" s="23" customFormat="1" ht="12.75" customHeight="1" x14ac:dyDescent="0.2">
      <c r="E118" s="21"/>
      <c r="O118" s="21"/>
      <c r="R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row>
    <row r="119" spans="5:95" s="23" customFormat="1" ht="12.75" customHeight="1" x14ac:dyDescent="0.2">
      <c r="E119" s="21"/>
      <c r="O119" s="21"/>
      <c r="R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row>
    <row r="120" spans="5:95" s="23" customFormat="1" ht="12.75" customHeight="1" x14ac:dyDescent="0.2">
      <c r="E120" s="21"/>
      <c r="O120" s="21"/>
      <c r="R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row>
    <row r="121" spans="5:95" s="23" customFormat="1" ht="12.75" customHeight="1" x14ac:dyDescent="0.2">
      <c r="E121" s="21"/>
      <c r="O121" s="21"/>
      <c r="R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row>
    <row r="122" spans="5:95" s="23" customFormat="1" ht="12.75" customHeight="1" x14ac:dyDescent="0.2">
      <c r="E122" s="21"/>
      <c r="O122" s="21"/>
      <c r="R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row>
    <row r="123" spans="5:95" s="23" customFormat="1" ht="12.75" customHeight="1" x14ac:dyDescent="0.2">
      <c r="E123" s="21"/>
      <c r="O123" s="21"/>
      <c r="R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row>
    <row r="124" spans="5:95" s="23" customFormat="1" ht="12.75" customHeight="1" x14ac:dyDescent="0.2">
      <c r="E124" s="21"/>
      <c r="O124" s="21"/>
      <c r="R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row>
    <row r="125" spans="5:95" s="23" customFormat="1" ht="12.75" customHeight="1" x14ac:dyDescent="0.2">
      <c r="E125" s="21"/>
      <c r="O125" s="21"/>
      <c r="R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row>
    <row r="126" spans="5:95" s="23" customFormat="1" ht="12.75" customHeight="1" x14ac:dyDescent="0.2">
      <c r="E126" s="21"/>
      <c r="O126" s="21"/>
      <c r="R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row>
    <row r="127" spans="5:95" s="23" customFormat="1" ht="12.75" customHeight="1" x14ac:dyDescent="0.2">
      <c r="E127" s="21"/>
      <c r="O127" s="21"/>
      <c r="R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row>
    <row r="128" spans="5:95" s="23" customFormat="1" ht="12.75" customHeight="1" x14ac:dyDescent="0.2">
      <c r="E128" s="21"/>
      <c r="O128" s="21"/>
      <c r="R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row>
    <row r="129" spans="5:95" s="23" customFormat="1" ht="12.75" customHeight="1" x14ac:dyDescent="0.2">
      <c r="E129" s="21"/>
      <c r="O129" s="21"/>
      <c r="R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row>
    <row r="130" spans="5:95" s="23" customFormat="1" ht="12.75" customHeight="1" x14ac:dyDescent="0.2">
      <c r="E130" s="21"/>
      <c r="O130" s="21"/>
      <c r="R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row>
    <row r="131" spans="5:95" s="23" customFormat="1" ht="12.75" customHeight="1" x14ac:dyDescent="0.2">
      <c r="E131" s="21"/>
      <c r="O131" s="21"/>
      <c r="R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row>
    <row r="132" spans="5:95" s="23" customFormat="1" ht="12.75" customHeight="1" x14ac:dyDescent="0.2">
      <c r="E132" s="21"/>
      <c r="O132" s="21"/>
      <c r="R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row>
    <row r="133" spans="5:95" s="23" customFormat="1" ht="12.75" customHeight="1" x14ac:dyDescent="0.2">
      <c r="E133" s="21"/>
      <c r="O133" s="21"/>
      <c r="R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row>
    <row r="134" spans="5:95" s="23" customFormat="1" ht="12.75" customHeight="1" x14ac:dyDescent="0.2">
      <c r="E134" s="21"/>
      <c r="O134" s="21"/>
      <c r="R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row>
    <row r="135" spans="5:95" s="23" customFormat="1" ht="12.75" customHeight="1" x14ac:dyDescent="0.2">
      <c r="E135" s="21"/>
      <c r="O135" s="21"/>
      <c r="R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row>
    <row r="136" spans="5:95" s="23" customFormat="1" ht="12.75" customHeight="1" x14ac:dyDescent="0.2">
      <c r="E136" s="21"/>
      <c r="O136" s="21"/>
      <c r="R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row>
    <row r="137" spans="5:95" s="23" customFormat="1" ht="12.75" customHeight="1" x14ac:dyDescent="0.2">
      <c r="E137" s="21"/>
      <c r="O137" s="21"/>
      <c r="R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row>
    <row r="138" spans="5:95" s="23" customFormat="1" ht="12.75" customHeight="1" x14ac:dyDescent="0.2">
      <c r="E138" s="21"/>
      <c r="O138" s="21"/>
      <c r="R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row>
    <row r="139" spans="5:95" s="23" customFormat="1" ht="12.75" customHeight="1" x14ac:dyDescent="0.2">
      <c r="E139" s="21"/>
      <c r="O139" s="21"/>
      <c r="R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row>
    <row r="140" spans="5:95" s="23" customFormat="1" ht="12.75" customHeight="1" x14ac:dyDescent="0.2">
      <c r="E140" s="21"/>
      <c r="O140" s="21"/>
      <c r="R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row>
    <row r="141" spans="5:95" s="23" customFormat="1" ht="12.75" customHeight="1" x14ac:dyDescent="0.2">
      <c r="E141" s="21"/>
      <c r="O141" s="21"/>
      <c r="R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row>
    <row r="142" spans="5:95" s="23" customFormat="1" ht="12.75" customHeight="1" x14ac:dyDescent="0.2">
      <c r="E142" s="21"/>
      <c r="O142" s="21"/>
      <c r="R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row>
    <row r="143" spans="5:95" s="23" customFormat="1" ht="12.75" customHeight="1" x14ac:dyDescent="0.2">
      <c r="E143" s="21"/>
      <c r="O143" s="21"/>
      <c r="R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row>
    <row r="144" spans="5:95" s="23" customFormat="1" ht="12.75" customHeight="1" x14ac:dyDescent="0.2">
      <c r="E144" s="21"/>
      <c r="O144" s="21"/>
      <c r="R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row>
    <row r="145" spans="5:95" s="23" customFormat="1" ht="12.75" customHeight="1" x14ac:dyDescent="0.2">
      <c r="E145" s="21"/>
      <c r="O145" s="21"/>
      <c r="R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row>
    <row r="146" spans="5:95" s="23" customFormat="1" ht="12.75" customHeight="1" x14ac:dyDescent="0.2">
      <c r="E146" s="21"/>
      <c r="O146" s="21"/>
      <c r="R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row>
    <row r="147" spans="5:95" s="23" customFormat="1" ht="12.75" customHeight="1" x14ac:dyDescent="0.2">
      <c r="E147" s="21"/>
      <c r="O147" s="21"/>
      <c r="R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row>
    <row r="148" spans="5:95" s="23" customFormat="1" ht="12.75" customHeight="1" x14ac:dyDescent="0.2">
      <c r="E148" s="21"/>
      <c r="O148" s="21"/>
      <c r="R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row>
    <row r="149" spans="5:95" s="23" customFormat="1" ht="12.75" customHeight="1" x14ac:dyDescent="0.2">
      <c r="E149" s="21"/>
      <c r="O149" s="21"/>
      <c r="R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row>
    <row r="150" spans="5:95" s="23" customFormat="1" ht="12.75" customHeight="1" x14ac:dyDescent="0.2">
      <c r="E150" s="21"/>
      <c r="O150" s="21"/>
      <c r="R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row>
    <row r="151" spans="5:95" s="23" customFormat="1" ht="12.75" customHeight="1" x14ac:dyDescent="0.2">
      <c r="E151" s="21"/>
      <c r="O151" s="21"/>
      <c r="R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row>
    <row r="152" spans="5:95" s="23" customFormat="1" ht="12.75" customHeight="1" x14ac:dyDescent="0.2">
      <c r="E152" s="21"/>
      <c r="O152" s="21"/>
      <c r="R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row>
    <row r="153" spans="5:95" s="23" customFormat="1" ht="12.75" customHeight="1" x14ac:dyDescent="0.2">
      <c r="E153" s="21"/>
      <c r="O153" s="21"/>
      <c r="R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row>
    <row r="154" spans="5:95" s="23" customFormat="1" ht="12.75" customHeight="1" x14ac:dyDescent="0.2">
      <c r="E154" s="21"/>
      <c r="O154" s="21"/>
      <c r="R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row>
    <row r="155" spans="5:95" s="23" customFormat="1" ht="12.75" customHeight="1" x14ac:dyDescent="0.2">
      <c r="E155" s="21"/>
      <c r="O155" s="21"/>
      <c r="R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row>
    <row r="156" spans="5:95" s="23" customFormat="1" ht="12.75" customHeight="1" x14ac:dyDescent="0.2">
      <c r="E156" s="21"/>
      <c r="O156" s="21"/>
      <c r="R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row>
    <row r="157" spans="5:95" s="23" customFormat="1" ht="12.75" customHeight="1" x14ac:dyDescent="0.2">
      <c r="E157" s="21"/>
      <c r="O157" s="21"/>
      <c r="R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row>
    <row r="158" spans="5:95" s="23" customFormat="1" ht="12.75" customHeight="1" x14ac:dyDescent="0.2">
      <c r="E158" s="21"/>
      <c r="O158" s="21"/>
      <c r="R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row>
    <row r="159" spans="5:95" s="23" customFormat="1" ht="12.75" customHeight="1" x14ac:dyDescent="0.2">
      <c r="E159" s="21"/>
      <c r="O159" s="21"/>
      <c r="R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row>
    <row r="160" spans="5:95" s="23" customFormat="1" ht="12.75" customHeight="1" x14ac:dyDescent="0.2">
      <c r="E160" s="21"/>
      <c r="O160" s="21"/>
      <c r="R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row>
    <row r="161" spans="5:95" s="23" customFormat="1" ht="12.75" customHeight="1" x14ac:dyDescent="0.2">
      <c r="E161" s="21"/>
      <c r="O161" s="21"/>
      <c r="R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row>
    <row r="162" spans="5:95" s="23" customFormat="1" ht="12.75" customHeight="1" x14ac:dyDescent="0.2">
      <c r="E162" s="21"/>
      <c r="O162" s="21"/>
      <c r="R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row>
    <row r="163" spans="5:95" s="23" customFormat="1" ht="12.75" customHeight="1" x14ac:dyDescent="0.2">
      <c r="E163" s="21"/>
      <c r="O163" s="21"/>
      <c r="R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row>
    <row r="164" spans="5:95" s="23" customFormat="1" ht="12.75" customHeight="1" x14ac:dyDescent="0.2">
      <c r="E164" s="21"/>
      <c r="O164" s="21"/>
      <c r="R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row>
    <row r="165" spans="5:95" s="23" customFormat="1" ht="12.75" customHeight="1" x14ac:dyDescent="0.2">
      <c r="E165" s="21"/>
      <c r="O165" s="21"/>
      <c r="R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row>
    <row r="166" spans="5:95" s="23" customFormat="1" ht="12.75" customHeight="1" x14ac:dyDescent="0.2">
      <c r="E166" s="21"/>
      <c r="O166" s="21"/>
      <c r="R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row>
    <row r="167" spans="5:95" s="23" customFormat="1" ht="12.75" customHeight="1" x14ac:dyDescent="0.2">
      <c r="E167" s="21"/>
      <c r="O167" s="21"/>
      <c r="R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row>
    <row r="168" spans="5:95" s="23" customFormat="1" ht="12.75" customHeight="1" x14ac:dyDescent="0.2">
      <c r="E168" s="21"/>
      <c r="O168" s="21"/>
      <c r="R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row>
    <row r="169" spans="5:95" s="23" customFormat="1" ht="12.75" customHeight="1" x14ac:dyDescent="0.2">
      <c r="E169" s="21"/>
      <c r="O169" s="21"/>
      <c r="R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row>
    <row r="170" spans="5:95" s="23" customFormat="1" ht="12.75" customHeight="1" x14ac:dyDescent="0.2">
      <c r="E170" s="21"/>
      <c r="O170" s="21"/>
      <c r="R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row>
    <row r="171" spans="5:95" s="23" customFormat="1" ht="12.75" customHeight="1" x14ac:dyDescent="0.2">
      <c r="E171" s="21"/>
      <c r="O171" s="21"/>
      <c r="R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row>
    <row r="172" spans="5:95" s="23" customFormat="1" ht="12.75" customHeight="1" x14ac:dyDescent="0.2">
      <c r="E172" s="21"/>
      <c r="O172" s="21"/>
      <c r="R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row>
    <row r="173" spans="5:95" s="23" customFormat="1" ht="12.75" customHeight="1" x14ac:dyDescent="0.2">
      <c r="E173" s="21"/>
      <c r="O173" s="21"/>
      <c r="R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row>
    <row r="174" spans="5:95" s="23" customFormat="1" ht="12.75" customHeight="1" x14ac:dyDescent="0.2">
      <c r="E174" s="21"/>
      <c r="O174" s="21"/>
      <c r="R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row>
    <row r="175" spans="5:95" s="23" customFormat="1" ht="12.75" customHeight="1" x14ac:dyDescent="0.2">
      <c r="E175" s="21"/>
      <c r="O175" s="21"/>
      <c r="R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row>
    <row r="176" spans="5:95" s="23" customFormat="1" ht="12.75" customHeight="1" x14ac:dyDescent="0.2">
      <c r="E176" s="21"/>
      <c r="O176" s="21"/>
      <c r="R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row>
    <row r="177" spans="5:95" s="23" customFormat="1" ht="12.75" customHeight="1" x14ac:dyDescent="0.2">
      <c r="E177" s="21"/>
      <c r="O177" s="21"/>
      <c r="R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row>
    <row r="178" spans="5:95" s="23" customFormat="1" ht="12.75" customHeight="1" x14ac:dyDescent="0.2">
      <c r="E178" s="21"/>
      <c r="O178" s="21"/>
      <c r="R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row>
    <row r="179" spans="5:95" s="23" customFormat="1" ht="12.75" customHeight="1" x14ac:dyDescent="0.2">
      <c r="E179" s="21"/>
      <c r="O179" s="21"/>
      <c r="R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row>
    <row r="180" spans="5:95" s="23" customFormat="1" ht="12.75" customHeight="1" x14ac:dyDescent="0.2">
      <c r="E180" s="21"/>
      <c r="O180" s="21"/>
      <c r="R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row>
    <row r="181" spans="5:95" s="23" customFormat="1" ht="12.75" customHeight="1" x14ac:dyDescent="0.2">
      <c r="E181" s="21"/>
      <c r="O181" s="21"/>
      <c r="R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row>
    <row r="182" spans="5:95" s="23" customFormat="1" ht="12.75" customHeight="1" x14ac:dyDescent="0.2">
      <c r="E182" s="21"/>
      <c r="O182" s="21"/>
      <c r="R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row>
    <row r="183" spans="5:95" s="23" customFormat="1" ht="12.75" customHeight="1" x14ac:dyDescent="0.2">
      <c r="E183" s="21"/>
      <c r="O183" s="21"/>
      <c r="R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row>
    <row r="184" spans="5:95" s="23" customFormat="1" ht="12.75" customHeight="1" x14ac:dyDescent="0.2">
      <c r="E184" s="21"/>
      <c r="O184" s="21"/>
      <c r="R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row>
    <row r="185" spans="5:95" s="23" customFormat="1" ht="12.75" customHeight="1" x14ac:dyDescent="0.2">
      <c r="E185" s="21"/>
      <c r="O185" s="21"/>
      <c r="R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row>
    <row r="186" spans="5:95" s="23" customFormat="1" ht="12.75" customHeight="1" x14ac:dyDescent="0.2">
      <c r="E186" s="21"/>
      <c r="O186" s="21"/>
      <c r="R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row>
    <row r="187" spans="5:95" s="23" customFormat="1" ht="12.75" customHeight="1" x14ac:dyDescent="0.2">
      <c r="E187" s="21"/>
      <c r="O187" s="21"/>
      <c r="R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row>
    <row r="188" spans="5:95" s="23" customFormat="1" ht="12.75" customHeight="1" x14ac:dyDescent="0.2">
      <c r="E188" s="21"/>
      <c r="O188" s="21"/>
      <c r="R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row>
    <row r="189" spans="5:95" s="23" customFormat="1" ht="12.75" customHeight="1" x14ac:dyDescent="0.2">
      <c r="E189" s="21"/>
      <c r="O189" s="21"/>
      <c r="R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row>
    <row r="190" spans="5:95" s="23" customFormat="1" ht="12.75" customHeight="1" x14ac:dyDescent="0.2">
      <c r="E190" s="21"/>
      <c r="O190" s="21"/>
      <c r="R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row>
    <row r="191" spans="5:95" s="23" customFormat="1" ht="12.75" customHeight="1" x14ac:dyDescent="0.2">
      <c r="E191" s="21"/>
      <c r="O191" s="21"/>
      <c r="R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row>
    <row r="192" spans="5:95" s="23" customFormat="1" ht="12.75" customHeight="1" x14ac:dyDescent="0.2">
      <c r="E192" s="21"/>
      <c r="O192" s="21"/>
      <c r="R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row>
    <row r="193" spans="5:95" s="23" customFormat="1" ht="12.75" customHeight="1" x14ac:dyDescent="0.2">
      <c r="E193" s="21"/>
      <c r="O193" s="21"/>
      <c r="R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row>
    <row r="194" spans="5:95" s="23" customFormat="1" ht="12.75" customHeight="1" x14ac:dyDescent="0.2">
      <c r="E194" s="21"/>
      <c r="O194" s="21"/>
      <c r="R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row>
    <row r="195" spans="5:95" s="23" customFormat="1" ht="12.75" customHeight="1" x14ac:dyDescent="0.2">
      <c r="E195" s="21"/>
      <c r="O195" s="21"/>
      <c r="R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row>
    <row r="196" spans="5:95" s="23" customFormat="1" ht="12.75" customHeight="1" x14ac:dyDescent="0.2">
      <c r="E196" s="21"/>
      <c r="O196" s="21"/>
      <c r="R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row>
    <row r="197" spans="5:95" s="23" customFormat="1" ht="12.75" customHeight="1" x14ac:dyDescent="0.2">
      <c r="E197" s="21"/>
      <c r="O197" s="21"/>
      <c r="R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row>
    <row r="198" spans="5:95" s="23" customFormat="1" ht="12.75" customHeight="1" x14ac:dyDescent="0.2">
      <c r="E198" s="21"/>
      <c r="O198" s="21"/>
      <c r="R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row>
    <row r="199" spans="5:95" s="23" customFormat="1" ht="12.75" customHeight="1" x14ac:dyDescent="0.2">
      <c r="E199" s="21"/>
      <c r="O199" s="21"/>
      <c r="R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row>
    <row r="200" spans="5:95" s="23" customFormat="1" ht="12.75" customHeight="1" x14ac:dyDescent="0.2">
      <c r="E200" s="21"/>
      <c r="O200" s="21"/>
      <c r="R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row>
    <row r="201" spans="5:95" s="23" customFormat="1" ht="12.75" customHeight="1" x14ac:dyDescent="0.2">
      <c r="E201" s="21"/>
      <c r="O201" s="21"/>
      <c r="R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row>
    <row r="202" spans="5:95" s="23" customFormat="1" ht="12.75" customHeight="1" x14ac:dyDescent="0.2">
      <c r="E202" s="21"/>
      <c r="O202" s="21"/>
      <c r="R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row>
    <row r="203" spans="5:95" s="23" customFormat="1" ht="12.75" customHeight="1" x14ac:dyDescent="0.2">
      <c r="E203" s="21"/>
      <c r="O203" s="21"/>
      <c r="R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row>
    <row r="204" spans="5:95" s="23" customFormat="1" ht="12.75" customHeight="1" x14ac:dyDescent="0.2">
      <c r="E204" s="21"/>
      <c r="O204" s="21"/>
      <c r="R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row>
    <row r="205" spans="5:95" s="23" customFormat="1" ht="12.75" customHeight="1" x14ac:dyDescent="0.2">
      <c r="E205" s="21"/>
      <c r="O205" s="21"/>
      <c r="R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row>
    <row r="206" spans="5:95" s="23" customFormat="1" ht="12.75" customHeight="1" x14ac:dyDescent="0.2">
      <c r="E206" s="21"/>
      <c r="O206" s="21"/>
      <c r="R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row>
    <row r="207" spans="5:95" s="23" customFormat="1" ht="12.75" customHeight="1" x14ac:dyDescent="0.2">
      <c r="E207" s="21"/>
      <c r="O207" s="21"/>
      <c r="R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row>
    <row r="208" spans="5:95" s="23" customFormat="1" ht="12.75" customHeight="1" x14ac:dyDescent="0.2">
      <c r="E208" s="21"/>
      <c r="O208" s="21"/>
      <c r="R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row>
    <row r="209" spans="5:95" s="23" customFormat="1" ht="12.75" customHeight="1" x14ac:dyDescent="0.2">
      <c r="E209" s="21"/>
      <c r="O209" s="21"/>
      <c r="R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row>
    <row r="210" spans="5:95" s="23" customFormat="1" ht="12.75" customHeight="1" x14ac:dyDescent="0.2">
      <c r="E210" s="21"/>
      <c r="O210" s="21"/>
      <c r="R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row>
    <row r="211" spans="5:95" s="23" customFormat="1" ht="12.75" customHeight="1" x14ac:dyDescent="0.2">
      <c r="E211" s="21"/>
      <c r="O211" s="21"/>
      <c r="R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row>
    <row r="212" spans="5:95" s="23" customFormat="1" ht="12.75" customHeight="1" x14ac:dyDescent="0.2">
      <c r="E212" s="21"/>
      <c r="O212" s="21"/>
      <c r="R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row>
    <row r="213" spans="5:95" s="23" customFormat="1" ht="12.75" customHeight="1" x14ac:dyDescent="0.2">
      <c r="E213" s="21"/>
      <c r="O213" s="21"/>
      <c r="R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row>
    <row r="214" spans="5:95" s="23" customFormat="1" ht="12.75" customHeight="1" x14ac:dyDescent="0.2">
      <c r="E214" s="21"/>
      <c r="O214" s="21"/>
      <c r="R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row>
    <row r="215" spans="5:95" s="23" customFormat="1" ht="12.75" customHeight="1" x14ac:dyDescent="0.2">
      <c r="E215" s="21"/>
      <c r="O215" s="21"/>
      <c r="R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row>
    <row r="216" spans="5:95" s="23" customFormat="1" ht="12.75" customHeight="1" x14ac:dyDescent="0.2">
      <c r="E216" s="21"/>
      <c r="O216" s="21"/>
      <c r="R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row>
    <row r="217" spans="5:95" s="23" customFormat="1" ht="12.75" customHeight="1" x14ac:dyDescent="0.2">
      <c r="E217" s="21"/>
      <c r="O217" s="21"/>
      <c r="R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row>
    <row r="218" spans="5:95" s="23" customFormat="1" ht="12.75" customHeight="1" x14ac:dyDescent="0.2">
      <c r="E218" s="21"/>
      <c r="O218" s="21"/>
      <c r="R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row>
    <row r="219" spans="5:95" s="23" customFormat="1" ht="12.75" customHeight="1" x14ac:dyDescent="0.2">
      <c r="E219" s="21"/>
      <c r="O219" s="21"/>
      <c r="R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row>
    <row r="220" spans="5:95" s="23" customFormat="1" ht="12.75" customHeight="1" x14ac:dyDescent="0.2">
      <c r="E220" s="21"/>
      <c r="O220" s="21"/>
      <c r="R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row>
    <row r="221" spans="5:95" s="23" customFormat="1" ht="12.75" customHeight="1" x14ac:dyDescent="0.2">
      <c r="E221" s="21"/>
      <c r="O221" s="21"/>
      <c r="R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row>
    <row r="222" spans="5:95" s="23" customFormat="1" ht="12.75" customHeight="1" x14ac:dyDescent="0.2">
      <c r="E222" s="21"/>
      <c r="O222" s="21"/>
      <c r="R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row>
    <row r="223" spans="5:95" s="23" customFormat="1" ht="12.75" customHeight="1" x14ac:dyDescent="0.2">
      <c r="E223" s="21"/>
      <c r="O223" s="21"/>
      <c r="R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row>
    <row r="224" spans="5:95" s="23" customFormat="1" ht="12.75" customHeight="1" x14ac:dyDescent="0.2">
      <c r="E224" s="21"/>
      <c r="O224" s="21"/>
      <c r="R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row>
    <row r="225" spans="5:95" s="23" customFormat="1" ht="12.75" customHeight="1" x14ac:dyDescent="0.2">
      <c r="E225" s="21"/>
      <c r="O225" s="21"/>
      <c r="R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row>
    <row r="226" spans="5:95" s="23" customFormat="1" ht="12.75" customHeight="1" x14ac:dyDescent="0.2">
      <c r="E226" s="21"/>
      <c r="O226" s="21"/>
      <c r="R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row>
    <row r="227" spans="5:95" s="23" customFormat="1" ht="12.75" customHeight="1" x14ac:dyDescent="0.2">
      <c r="E227" s="21"/>
      <c r="O227" s="21"/>
      <c r="R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row>
    <row r="228" spans="5:95" s="23" customFormat="1" ht="12.75" customHeight="1" x14ac:dyDescent="0.2">
      <c r="E228" s="21"/>
      <c r="O228" s="21"/>
      <c r="R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row>
    <row r="229" spans="5:95" s="23" customFormat="1" ht="12.75" customHeight="1" x14ac:dyDescent="0.2">
      <c r="E229" s="21"/>
      <c r="O229" s="21"/>
      <c r="R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row>
    <row r="230" spans="5:95" s="23" customFormat="1" ht="12.75" customHeight="1" x14ac:dyDescent="0.2">
      <c r="E230" s="21"/>
      <c r="O230" s="21"/>
      <c r="R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row>
    <row r="231" spans="5:95" s="23" customFormat="1" ht="12.75" customHeight="1" x14ac:dyDescent="0.2">
      <c r="E231" s="21"/>
      <c r="O231" s="21"/>
      <c r="R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row>
    <row r="232" spans="5:95" s="23" customFormat="1" ht="12.75" customHeight="1" x14ac:dyDescent="0.2">
      <c r="E232" s="21"/>
      <c r="O232" s="21"/>
      <c r="R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row>
    <row r="233" spans="5:95" s="23" customFormat="1" ht="12.75" customHeight="1" x14ac:dyDescent="0.2">
      <c r="E233" s="21"/>
      <c r="O233" s="21"/>
      <c r="R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row>
    <row r="234" spans="5:95" s="23" customFormat="1" ht="12.75" customHeight="1" x14ac:dyDescent="0.2">
      <c r="E234" s="21"/>
      <c r="O234" s="21"/>
      <c r="R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row>
    <row r="235" spans="5:95" s="23" customFormat="1" ht="12.75" customHeight="1" x14ac:dyDescent="0.2">
      <c r="E235" s="21"/>
      <c r="O235" s="21"/>
      <c r="R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row>
    <row r="236" spans="5:95" s="23" customFormat="1" ht="12.75" customHeight="1" x14ac:dyDescent="0.2">
      <c r="E236" s="21"/>
      <c r="O236" s="21"/>
      <c r="R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row>
    <row r="237" spans="5:95" s="23" customFormat="1" ht="12.75" customHeight="1" x14ac:dyDescent="0.2">
      <c r="E237" s="21"/>
      <c r="O237" s="21"/>
      <c r="R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row>
    <row r="238" spans="5:95" s="23" customFormat="1" ht="12.75" customHeight="1" x14ac:dyDescent="0.2">
      <c r="E238" s="21"/>
      <c r="O238" s="21"/>
      <c r="R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row>
    <row r="239" spans="5:95" s="23" customFormat="1" ht="12.75" customHeight="1" x14ac:dyDescent="0.2">
      <c r="E239" s="21"/>
      <c r="O239" s="21"/>
      <c r="R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row>
    <row r="240" spans="5:95" s="23" customFormat="1" ht="12.75" customHeight="1" x14ac:dyDescent="0.2">
      <c r="E240" s="21"/>
      <c r="O240" s="21"/>
      <c r="R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row>
    <row r="241" spans="5:95" s="23" customFormat="1" ht="12.75" customHeight="1" x14ac:dyDescent="0.2">
      <c r="E241" s="21"/>
      <c r="O241" s="21"/>
      <c r="R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row>
    <row r="242" spans="5:95" s="23" customFormat="1" ht="12.75" customHeight="1" x14ac:dyDescent="0.2">
      <c r="E242" s="21"/>
      <c r="O242" s="21"/>
      <c r="R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row>
    <row r="243" spans="5:95" s="23" customFormat="1" ht="12.75" customHeight="1" x14ac:dyDescent="0.2">
      <c r="E243" s="21"/>
      <c r="O243" s="21"/>
      <c r="R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row>
    <row r="244" spans="5:95" s="23" customFormat="1" ht="12.75" customHeight="1" x14ac:dyDescent="0.2">
      <c r="E244" s="21"/>
      <c r="O244" s="21"/>
      <c r="R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row>
    <row r="245" spans="5:95" s="23" customFormat="1" ht="12.75" customHeight="1" x14ac:dyDescent="0.2">
      <c r="E245" s="21"/>
      <c r="O245" s="21"/>
      <c r="R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row>
    <row r="246" spans="5:95" s="23" customFormat="1" ht="12.75" customHeight="1" x14ac:dyDescent="0.2">
      <c r="E246" s="21"/>
      <c r="O246" s="21"/>
      <c r="R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row>
    <row r="247" spans="5:95" s="23" customFormat="1" ht="12.75" customHeight="1" x14ac:dyDescent="0.2">
      <c r="E247" s="21"/>
      <c r="O247" s="21"/>
      <c r="R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row>
    <row r="248" spans="5:95" s="23" customFormat="1" ht="12.75" customHeight="1" x14ac:dyDescent="0.2">
      <c r="E248" s="21"/>
      <c r="O248" s="21"/>
      <c r="R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row>
    <row r="249" spans="5:95" s="23" customFormat="1" ht="12.75" customHeight="1" x14ac:dyDescent="0.2">
      <c r="E249" s="21"/>
      <c r="O249" s="21"/>
      <c r="R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row>
    <row r="250" spans="5:95" s="23" customFormat="1" ht="12.75" customHeight="1" x14ac:dyDescent="0.2">
      <c r="E250" s="21"/>
      <c r="O250" s="21"/>
      <c r="R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row>
    <row r="251" spans="5:95" s="23" customFormat="1" ht="12.75" customHeight="1" x14ac:dyDescent="0.2">
      <c r="E251" s="21"/>
      <c r="O251" s="21"/>
      <c r="R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row>
    <row r="252" spans="5:95" s="23" customFormat="1" ht="12.75" customHeight="1" x14ac:dyDescent="0.2">
      <c r="E252" s="21"/>
      <c r="O252" s="21"/>
      <c r="R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row>
    <row r="253" spans="5:95" s="23" customFormat="1" ht="12.75" customHeight="1" x14ac:dyDescent="0.2">
      <c r="E253" s="21"/>
      <c r="O253" s="21"/>
      <c r="R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row>
    <row r="254" spans="5:95" s="23" customFormat="1" ht="12.75" customHeight="1" x14ac:dyDescent="0.2">
      <c r="E254" s="21"/>
      <c r="O254" s="21"/>
      <c r="R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row>
    <row r="255" spans="5:95" s="23" customFormat="1" ht="12.75" customHeight="1" x14ac:dyDescent="0.2">
      <c r="E255" s="21"/>
      <c r="O255" s="21"/>
      <c r="R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row>
    <row r="256" spans="5:95" s="23" customFormat="1" ht="12.75" customHeight="1" x14ac:dyDescent="0.2">
      <c r="E256" s="21"/>
      <c r="O256" s="21"/>
      <c r="R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row>
    <row r="257" spans="5:95" s="23" customFormat="1" ht="12.75" customHeight="1" x14ac:dyDescent="0.2">
      <c r="E257" s="21"/>
      <c r="O257" s="21"/>
      <c r="R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row>
    <row r="258" spans="5:95" s="23" customFormat="1" ht="12.75" customHeight="1" x14ac:dyDescent="0.2">
      <c r="E258" s="21"/>
      <c r="O258" s="21"/>
      <c r="R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row>
    <row r="259" spans="5:95" s="23" customFormat="1" ht="12.75" customHeight="1" x14ac:dyDescent="0.2">
      <c r="E259" s="21"/>
      <c r="O259" s="21"/>
      <c r="R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row>
    <row r="260" spans="5:95" s="23" customFormat="1" ht="12.75" customHeight="1" x14ac:dyDescent="0.2">
      <c r="E260" s="21"/>
      <c r="O260" s="21"/>
      <c r="R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row>
    <row r="261" spans="5:95" s="23" customFormat="1" ht="12.75" customHeight="1" x14ac:dyDescent="0.2">
      <c r="E261" s="21"/>
      <c r="O261" s="21"/>
      <c r="R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row>
    <row r="262" spans="5:95" s="23" customFormat="1" ht="12.75" customHeight="1" x14ac:dyDescent="0.2">
      <c r="E262" s="21"/>
      <c r="O262" s="21"/>
      <c r="R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row>
    <row r="263" spans="5:95" s="23" customFormat="1" ht="12.75" customHeight="1" x14ac:dyDescent="0.2">
      <c r="E263" s="21"/>
      <c r="O263" s="21"/>
      <c r="R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row>
    <row r="264" spans="5:95" s="23" customFormat="1" ht="12.75" customHeight="1" x14ac:dyDescent="0.2">
      <c r="E264" s="21"/>
      <c r="O264" s="21"/>
      <c r="R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row>
    <row r="265" spans="5:95" s="23" customFormat="1" ht="12.75" customHeight="1" x14ac:dyDescent="0.2">
      <c r="E265" s="21"/>
      <c r="O265" s="21"/>
      <c r="R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row>
    <row r="266" spans="5:95" s="23" customFormat="1" ht="12.75" customHeight="1" x14ac:dyDescent="0.2">
      <c r="E266" s="21"/>
      <c r="O266" s="21"/>
      <c r="R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row>
    <row r="267" spans="5:95" s="23" customFormat="1" ht="12.75" customHeight="1" x14ac:dyDescent="0.2">
      <c r="E267" s="21"/>
      <c r="O267" s="21"/>
      <c r="R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row>
    <row r="268" spans="5:95" s="23" customFormat="1" ht="12.75" customHeight="1" x14ac:dyDescent="0.2">
      <c r="E268" s="21"/>
      <c r="O268" s="21"/>
      <c r="R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row>
    <row r="269" spans="5:95" s="23" customFormat="1" ht="12.75" customHeight="1" x14ac:dyDescent="0.2">
      <c r="E269" s="21"/>
      <c r="O269" s="21"/>
      <c r="R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row>
    <row r="270" spans="5:95" s="23" customFormat="1" ht="12.75" customHeight="1" x14ac:dyDescent="0.2">
      <c r="E270" s="21"/>
      <c r="O270" s="21"/>
      <c r="R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row>
    <row r="271" spans="5:95" s="23" customFormat="1" ht="12.75" customHeight="1" x14ac:dyDescent="0.2">
      <c r="E271" s="21"/>
      <c r="O271" s="21"/>
      <c r="R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row>
    <row r="272" spans="5:95" s="23" customFormat="1" ht="12.75" customHeight="1" x14ac:dyDescent="0.2">
      <c r="E272" s="21"/>
      <c r="O272" s="21"/>
      <c r="R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row>
    <row r="273" spans="5:95" s="23" customFormat="1" ht="12.75" customHeight="1" x14ac:dyDescent="0.2">
      <c r="E273" s="21"/>
      <c r="O273" s="21"/>
      <c r="R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row>
    <row r="274" spans="5:95" s="23" customFormat="1" ht="12.75" customHeight="1" x14ac:dyDescent="0.2">
      <c r="E274" s="21"/>
      <c r="O274" s="21"/>
      <c r="R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row>
    <row r="275" spans="5:95" s="23" customFormat="1" ht="12.75" customHeight="1" x14ac:dyDescent="0.2">
      <c r="E275" s="21"/>
      <c r="O275" s="21"/>
      <c r="R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row>
    <row r="276" spans="5:95" s="23" customFormat="1" ht="12.75" customHeight="1" x14ac:dyDescent="0.2">
      <c r="E276" s="21"/>
      <c r="O276" s="21"/>
      <c r="R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row>
    <row r="277" spans="5:95" s="23" customFormat="1" ht="12.75" customHeight="1" x14ac:dyDescent="0.2">
      <c r="E277" s="21"/>
      <c r="O277" s="21"/>
      <c r="R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row>
    <row r="278" spans="5:95" s="23" customFormat="1" ht="12.75" customHeight="1" x14ac:dyDescent="0.2">
      <c r="E278" s="21"/>
      <c r="O278" s="21"/>
      <c r="R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row>
    <row r="279" spans="5:95" s="23" customFormat="1" ht="12.75" customHeight="1" x14ac:dyDescent="0.2">
      <c r="E279" s="21"/>
      <c r="O279" s="21"/>
      <c r="R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row>
    <row r="280" spans="5:95" s="23" customFormat="1" ht="12.75" customHeight="1" x14ac:dyDescent="0.2">
      <c r="E280" s="21"/>
      <c r="O280" s="21"/>
      <c r="R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row>
    <row r="281" spans="5:95" s="23" customFormat="1" ht="12.75" customHeight="1" x14ac:dyDescent="0.2">
      <c r="E281" s="21"/>
      <c r="O281" s="21"/>
      <c r="R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row>
    <row r="282" spans="5:95" s="23" customFormat="1" ht="12.75" customHeight="1" x14ac:dyDescent="0.2">
      <c r="E282" s="21"/>
      <c r="O282" s="21"/>
      <c r="R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row>
    <row r="283" spans="5:95" s="23" customFormat="1" ht="12.75" customHeight="1" x14ac:dyDescent="0.2">
      <c r="E283" s="21"/>
      <c r="O283" s="21"/>
      <c r="R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row>
    <row r="284" spans="5:95" s="23" customFormat="1" ht="12.75" customHeight="1" x14ac:dyDescent="0.2">
      <c r="E284" s="21"/>
      <c r="O284" s="21"/>
      <c r="R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row>
    <row r="285" spans="5:95" s="23" customFormat="1" ht="12.75" customHeight="1" x14ac:dyDescent="0.2">
      <c r="E285" s="21"/>
      <c r="O285" s="21"/>
      <c r="R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row>
    <row r="286" spans="5:95" s="23" customFormat="1" ht="12.75" customHeight="1" x14ac:dyDescent="0.2">
      <c r="E286" s="21"/>
      <c r="O286" s="21"/>
      <c r="R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row>
    <row r="287" spans="5:95" s="23" customFormat="1" ht="12.75" customHeight="1" x14ac:dyDescent="0.2">
      <c r="E287" s="21"/>
      <c r="O287" s="21"/>
      <c r="R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row>
    <row r="288" spans="5:95" s="23" customFormat="1" ht="12.75" customHeight="1" x14ac:dyDescent="0.2">
      <c r="E288" s="21"/>
      <c r="O288" s="21"/>
      <c r="R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row>
    <row r="289" spans="5:95" s="23" customFormat="1" ht="12.75" customHeight="1" x14ac:dyDescent="0.2">
      <c r="E289" s="21"/>
      <c r="O289" s="21"/>
      <c r="R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row>
    <row r="290" spans="5:95" s="23" customFormat="1" ht="12.75" customHeight="1" x14ac:dyDescent="0.2">
      <c r="E290" s="21"/>
      <c r="O290" s="21"/>
      <c r="R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row>
    <row r="291" spans="5:95" s="23" customFormat="1" ht="12.75" customHeight="1" x14ac:dyDescent="0.2">
      <c r="E291" s="21"/>
      <c r="O291" s="21"/>
      <c r="R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row>
    <row r="292" spans="5:95" s="23" customFormat="1" ht="12.75" customHeight="1" x14ac:dyDescent="0.2">
      <c r="E292" s="21"/>
      <c r="O292" s="21"/>
      <c r="R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row>
    <row r="293" spans="5:95" s="23" customFormat="1" ht="12.75" customHeight="1" x14ac:dyDescent="0.2">
      <c r="E293" s="21"/>
      <c r="O293" s="21"/>
      <c r="R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row>
    <row r="294" spans="5:95" s="23" customFormat="1" ht="12.75" customHeight="1" x14ac:dyDescent="0.2">
      <c r="E294" s="21"/>
      <c r="O294" s="21"/>
      <c r="R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row>
    <row r="295" spans="5:95" s="23" customFormat="1" ht="12.75" customHeight="1" x14ac:dyDescent="0.2">
      <c r="E295" s="21"/>
      <c r="O295" s="21"/>
      <c r="R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row>
    <row r="296" spans="5:95" s="23" customFormat="1" ht="12.75" customHeight="1" x14ac:dyDescent="0.2">
      <c r="E296" s="21"/>
      <c r="O296" s="21"/>
      <c r="R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row>
    <row r="297" spans="5:95" s="23" customFormat="1" ht="12.75" customHeight="1" x14ac:dyDescent="0.2">
      <c r="E297" s="21"/>
      <c r="O297" s="21"/>
      <c r="R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row>
    <row r="298" spans="5:95" s="23" customFormat="1" ht="12.75" customHeight="1" x14ac:dyDescent="0.2">
      <c r="E298" s="21"/>
      <c r="O298" s="21"/>
      <c r="R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row>
    <row r="299" spans="5:95" s="23" customFormat="1" ht="12.75" customHeight="1" x14ac:dyDescent="0.2">
      <c r="E299" s="21"/>
      <c r="O299" s="21"/>
      <c r="R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row>
    <row r="300" spans="5:95" s="23" customFormat="1" ht="12.75" customHeight="1" x14ac:dyDescent="0.2">
      <c r="E300" s="21"/>
      <c r="O300" s="21"/>
      <c r="R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row>
    <row r="301" spans="5:95" s="23" customFormat="1" ht="12.75" customHeight="1" x14ac:dyDescent="0.2">
      <c r="E301" s="21"/>
      <c r="O301" s="21"/>
      <c r="R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row>
    <row r="302" spans="5:95" s="23" customFormat="1" ht="12.75" customHeight="1" x14ac:dyDescent="0.2">
      <c r="E302" s="21"/>
      <c r="O302" s="21"/>
      <c r="R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row>
    <row r="303" spans="5:95" s="23" customFormat="1" ht="12.75" customHeight="1" x14ac:dyDescent="0.2">
      <c r="E303" s="21"/>
      <c r="O303" s="21"/>
      <c r="R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row>
    <row r="304" spans="5:95" s="23" customFormat="1" ht="12.75" customHeight="1" x14ac:dyDescent="0.2">
      <c r="E304" s="21"/>
      <c r="O304" s="21"/>
      <c r="R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row>
    <row r="305" spans="5:95" s="23" customFormat="1" ht="12.75" customHeight="1" x14ac:dyDescent="0.2">
      <c r="E305" s="21"/>
      <c r="O305" s="21"/>
      <c r="R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row>
    <row r="306" spans="5:95" s="23" customFormat="1" ht="12.75" customHeight="1" x14ac:dyDescent="0.2">
      <c r="E306" s="21"/>
      <c r="O306" s="21"/>
      <c r="R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row>
    <row r="307" spans="5:95" s="23" customFormat="1" ht="12.75" customHeight="1" x14ac:dyDescent="0.2">
      <c r="E307" s="21"/>
      <c r="O307" s="21"/>
      <c r="R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row>
    <row r="308" spans="5:95" s="23" customFormat="1" ht="12.75" customHeight="1" x14ac:dyDescent="0.2">
      <c r="E308" s="21"/>
      <c r="O308" s="21"/>
      <c r="R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row>
    <row r="309" spans="5:95" s="23" customFormat="1" ht="12.75" customHeight="1" x14ac:dyDescent="0.2">
      <c r="E309" s="21"/>
      <c r="O309" s="21"/>
      <c r="R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row>
    <row r="310" spans="5:95" s="23" customFormat="1" ht="12.75" customHeight="1" x14ac:dyDescent="0.2">
      <c r="E310" s="21"/>
      <c r="O310" s="21"/>
      <c r="R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row>
    <row r="311" spans="5:95" s="23" customFormat="1" ht="12.75" customHeight="1" x14ac:dyDescent="0.2">
      <c r="E311" s="21"/>
      <c r="O311" s="21"/>
      <c r="R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row>
    <row r="312" spans="5:95" s="23" customFormat="1" ht="12.75" customHeight="1" x14ac:dyDescent="0.2">
      <c r="E312" s="21"/>
      <c r="O312" s="21"/>
      <c r="R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row>
    <row r="313" spans="5:95" s="23" customFormat="1" ht="12.75" customHeight="1" x14ac:dyDescent="0.2">
      <c r="E313" s="21"/>
      <c r="O313" s="21"/>
      <c r="R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row>
    <row r="314" spans="5:95" s="23" customFormat="1" ht="12.75" customHeight="1" x14ac:dyDescent="0.2">
      <c r="E314" s="21"/>
      <c r="O314" s="21"/>
      <c r="R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row>
    <row r="315" spans="5:95" s="23" customFormat="1" ht="12.75" customHeight="1" x14ac:dyDescent="0.2">
      <c r="E315" s="21"/>
      <c r="O315" s="21"/>
      <c r="R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row>
    <row r="316" spans="5:95" s="23" customFormat="1" ht="12.75" customHeight="1" x14ac:dyDescent="0.2">
      <c r="E316" s="21"/>
      <c r="O316" s="21"/>
      <c r="R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row>
    <row r="317" spans="5:95" s="23" customFormat="1" ht="12.75" customHeight="1" x14ac:dyDescent="0.2">
      <c r="E317" s="21"/>
      <c r="O317" s="21"/>
      <c r="R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row>
    <row r="318" spans="5:95" s="23" customFormat="1" ht="12.75" customHeight="1" x14ac:dyDescent="0.2">
      <c r="E318" s="21"/>
      <c r="O318" s="21"/>
      <c r="R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row>
    <row r="319" spans="5:95" s="23" customFormat="1" ht="12.75" customHeight="1" x14ac:dyDescent="0.2">
      <c r="E319" s="21"/>
      <c r="O319" s="21"/>
      <c r="R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row>
    <row r="320" spans="5:95" s="23" customFormat="1" ht="12.75" customHeight="1" x14ac:dyDescent="0.2">
      <c r="E320" s="21"/>
      <c r="O320" s="21"/>
      <c r="R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row>
    <row r="321" spans="5:95" s="23" customFormat="1" ht="12.75" customHeight="1" x14ac:dyDescent="0.2">
      <c r="E321" s="21"/>
      <c r="O321" s="21"/>
      <c r="R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row>
    <row r="322" spans="5:95" s="23" customFormat="1" ht="12.75" customHeight="1" x14ac:dyDescent="0.2">
      <c r="E322" s="21"/>
      <c r="O322" s="21"/>
      <c r="R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row>
    <row r="323" spans="5:95" s="23" customFormat="1" ht="12.75" customHeight="1" x14ac:dyDescent="0.2">
      <c r="E323" s="21"/>
      <c r="O323" s="21"/>
      <c r="R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row>
    <row r="324" spans="5:95" s="23" customFormat="1" ht="12.75" customHeight="1" x14ac:dyDescent="0.2">
      <c r="E324" s="21"/>
      <c r="O324" s="21"/>
      <c r="R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row>
    <row r="325" spans="5:95" s="23" customFormat="1" ht="12.75" customHeight="1" x14ac:dyDescent="0.2">
      <c r="E325" s="21"/>
      <c r="O325" s="21"/>
      <c r="R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row>
    <row r="326" spans="5:95" s="23" customFormat="1" ht="12.75" customHeight="1" x14ac:dyDescent="0.2">
      <c r="E326" s="21"/>
      <c r="O326" s="21"/>
      <c r="R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row>
    <row r="327" spans="5:95" s="23" customFormat="1" ht="12.75" customHeight="1" x14ac:dyDescent="0.2">
      <c r="E327" s="21"/>
      <c r="O327" s="21"/>
      <c r="R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row>
    <row r="328" spans="5:95" s="23" customFormat="1" ht="12.75" customHeight="1" x14ac:dyDescent="0.2">
      <c r="E328" s="21"/>
      <c r="O328" s="21"/>
      <c r="R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row>
    <row r="329" spans="5:95" s="23" customFormat="1" ht="12.75" customHeight="1" x14ac:dyDescent="0.2">
      <c r="E329" s="21"/>
      <c r="O329" s="21"/>
      <c r="R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row>
    <row r="330" spans="5:95" s="23" customFormat="1" ht="12.75" customHeight="1" x14ac:dyDescent="0.2">
      <c r="E330" s="21"/>
      <c r="O330" s="21"/>
      <c r="R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row>
    <row r="331" spans="5:95" s="23" customFormat="1" ht="12.75" customHeight="1" x14ac:dyDescent="0.2">
      <c r="E331" s="21"/>
      <c r="O331" s="21"/>
      <c r="R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row>
    <row r="332" spans="5:95" s="23" customFormat="1" ht="12.75" customHeight="1" x14ac:dyDescent="0.2">
      <c r="E332" s="21"/>
      <c r="O332" s="21"/>
      <c r="R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row>
    <row r="333" spans="5:95" s="23" customFormat="1" ht="12.75" customHeight="1" x14ac:dyDescent="0.2">
      <c r="E333" s="21"/>
      <c r="O333" s="21"/>
      <c r="R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row>
    <row r="334" spans="5:95" s="23" customFormat="1" ht="12.75" customHeight="1" x14ac:dyDescent="0.2">
      <c r="E334" s="21"/>
      <c r="O334" s="21"/>
      <c r="R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row>
    <row r="335" spans="5:95" s="23" customFormat="1" ht="12.75" customHeight="1" x14ac:dyDescent="0.2">
      <c r="E335" s="21"/>
      <c r="O335" s="21"/>
      <c r="R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row>
    <row r="336" spans="5:95" s="23" customFormat="1" ht="12.75" customHeight="1" x14ac:dyDescent="0.2">
      <c r="E336" s="21"/>
      <c r="O336" s="21"/>
      <c r="R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row>
    <row r="337" spans="5:95" s="23" customFormat="1" ht="12.75" customHeight="1" x14ac:dyDescent="0.2">
      <c r="E337" s="21"/>
      <c r="O337" s="21"/>
      <c r="R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row>
    <row r="338" spans="5:95" s="23" customFormat="1" ht="12.75" customHeight="1" x14ac:dyDescent="0.2">
      <c r="E338" s="21"/>
      <c r="O338" s="21"/>
      <c r="U338" s="21"/>
      <c r="V338" s="21"/>
      <c r="W338" s="13"/>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row>
    <row r="339" spans="5:95" s="23" customFormat="1" ht="12.75" customHeight="1" x14ac:dyDescent="0.2">
      <c r="E339" s="21"/>
      <c r="O339" s="21"/>
      <c r="U339" s="21"/>
      <c r="V339" s="13"/>
      <c r="W339" s="13"/>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row>
    <row r="340" spans="5:95" s="23" customFormat="1" ht="12.75" customHeight="1" x14ac:dyDescent="0.2">
      <c r="E340" s="21"/>
      <c r="O340" s="21"/>
      <c r="U340" s="21"/>
      <c r="V340" s="13"/>
      <c r="W340" s="13"/>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row>
    <row r="341" spans="5:95" s="23" customFormat="1" ht="12.75" customHeight="1" x14ac:dyDescent="0.2">
      <c r="E341" s="21"/>
      <c r="O341" s="21"/>
      <c r="U341" s="21"/>
      <c r="V341" s="13"/>
      <c r="W341" s="12"/>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row>
    <row r="342" spans="5:95" s="23" customFormat="1" ht="12.75" customHeight="1" x14ac:dyDescent="0.2">
      <c r="E342" s="21"/>
      <c r="O342" s="21"/>
      <c r="U342" s="21"/>
      <c r="V342" s="12"/>
      <c r="W342" s="12"/>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row>
    <row r="343" spans="5:95" s="23" customFormat="1" ht="12.75" customHeight="1" x14ac:dyDescent="0.2">
      <c r="E343" s="21"/>
      <c r="O343" s="21"/>
      <c r="U343" s="21"/>
      <c r="V343" s="12"/>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row>
    <row r="344" spans="5:95" s="23" customFormat="1" ht="12.75" customHeight="1" x14ac:dyDescent="0.2">
      <c r="E344" s="21"/>
      <c r="J344" s="21"/>
      <c r="O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row>
    <row r="345" spans="5:95" s="23" customFormat="1" ht="12.75" customHeight="1" x14ac:dyDescent="0.2">
      <c r="E345" s="21"/>
      <c r="J345" s="21"/>
      <c r="O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row>
    <row r="346" spans="5:95" s="23" customFormat="1" ht="12.75" customHeight="1" x14ac:dyDescent="0.2">
      <c r="E346" s="21"/>
      <c r="J346" s="21"/>
      <c r="O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row>
    <row r="347" spans="5:95" s="23" customFormat="1" ht="12.75" customHeight="1" x14ac:dyDescent="0.2">
      <c r="E347" s="21"/>
      <c r="J347" s="21"/>
      <c r="O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row>
    <row r="348" spans="5:95" s="23" customFormat="1" ht="12.75" customHeight="1" x14ac:dyDescent="0.2">
      <c r="E348" s="21"/>
      <c r="J348" s="21"/>
      <c r="O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row>
    <row r="349" spans="5:95" s="23" customFormat="1" ht="12.75" customHeight="1" x14ac:dyDescent="0.2">
      <c r="E349" s="21"/>
      <c r="J349" s="21"/>
      <c r="O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row>
    <row r="350" spans="5:95" s="23" customFormat="1" ht="12.75" customHeight="1" x14ac:dyDescent="0.2">
      <c r="E350" s="21"/>
      <c r="J350" s="21"/>
      <c r="O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row>
    <row r="351" spans="5:95" s="23" customFormat="1" ht="12.75" customHeight="1" x14ac:dyDescent="0.2">
      <c r="E351" s="21"/>
      <c r="J351" s="21"/>
      <c r="O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row>
    <row r="352" spans="5:95" s="23" customFormat="1" ht="12.75" customHeight="1" x14ac:dyDescent="0.2">
      <c r="E352" s="21"/>
      <c r="J352" s="21"/>
      <c r="O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row>
    <row r="353" spans="5:95" s="23" customFormat="1" ht="12.75" customHeight="1" x14ac:dyDescent="0.2">
      <c r="E353" s="21"/>
      <c r="J353" s="21"/>
      <c r="O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row>
    <row r="354" spans="5:95" s="23" customFormat="1" ht="12.75" customHeight="1" x14ac:dyDescent="0.2">
      <c r="E354" s="21"/>
      <c r="J354" s="21"/>
      <c r="O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row>
    <row r="355" spans="5:95" s="23" customFormat="1" ht="12.75" customHeight="1" x14ac:dyDescent="0.2">
      <c r="E355" s="21"/>
      <c r="J355" s="21"/>
      <c r="O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row>
    <row r="356" spans="5:95" s="23" customFormat="1" ht="12.75" customHeight="1" x14ac:dyDescent="0.2">
      <c r="E356" s="21"/>
      <c r="J356" s="21"/>
      <c r="O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row>
    <row r="357" spans="5:95" s="23" customFormat="1" ht="12.75" customHeight="1" x14ac:dyDescent="0.2">
      <c r="E357" s="21"/>
      <c r="J357" s="21"/>
      <c r="O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row>
    <row r="358" spans="5:95" s="23" customFormat="1" ht="12.75" customHeight="1" x14ac:dyDescent="0.2">
      <c r="E358" s="21"/>
      <c r="J358" s="21"/>
      <c r="O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row>
    <row r="359" spans="5:95" s="23" customFormat="1" ht="12.75" customHeight="1" x14ac:dyDescent="0.2">
      <c r="E359" s="21"/>
      <c r="J359" s="21"/>
      <c r="O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row>
    <row r="360" spans="5:95" s="23" customFormat="1" ht="12.75" customHeight="1" x14ac:dyDescent="0.2">
      <c r="E360" s="21"/>
      <c r="J360" s="21"/>
      <c r="O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row>
    <row r="361" spans="5:95" s="23" customFormat="1" ht="12.75" customHeight="1" x14ac:dyDescent="0.2">
      <c r="E361" s="21"/>
      <c r="J361" s="21"/>
      <c r="O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row>
    <row r="362" spans="5:95" s="23" customFormat="1" ht="12.75" customHeight="1" x14ac:dyDescent="0.2">
      <c r="E362" s="21"/>
      <c r="J362" s="21"/>
      <c r="O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row>
    <row r="363" spans="5:95" s="23" customFormat="1" ht="12.75" customHeight="1" x14ac:dyDescent="0.2">
      <c r="E363" s="21"/>
      <c r="J363" s="21"/>
      <c r="O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row>
    <row r="364" spans="5:95" s="23" customFormat="1" ht="12.75" customHeight="1" x14ac:dyDescent="0.2">
      <c r="E364" s="21"/>
      <c r="J364" s="21"/>
      <c r="O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row>
    <row r="365" spans="5:95" s="23" customFormat="1" ht="12.75" customHeight="1" x14ac:dyDescent="0.2">
      <c r="E365" s="21"/>
      <c r="J365" s="21"/>
      <c r="O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row>
    <row r="366" spans="5:95" s="23" customFormat="1" ht="12.75" customHeight="1" x14ac:dyDescent="0.2">
      <c r="E366" s="21"/>
      <c r="J366" s="21"/>
      <c r="O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row>
    <row r="367" spans="5:95" s="23" customFormat="1" ht="12.75" customHeight="1" x14ac:dyDescent="0.2">
      <c r="E367" s="21"/>
      <c r="J367" s="21"/>
      <c r="O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row>
    <row r="368" spans="5:95" s="23" customFormat="1" ht="12.75" customHeight="1" x14ac:dyDescent="0.2">
      <c r="E368" s="21"/>
      <c r="J368" s="21"/>
      <c r="O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row>
    <row r="369" spans="1:95" s="23" customFormat="1" ht="12.75" customHeight="1" x14ac:dyDescent="0.2">
      <c r="E369" s="21"/>
      <c r="J369" s="21"/>
      <c r="O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row>
    <row r="370" spans="1:95" ht="12.75" customHeight="1" x14ac:dyDescent="0.2">
      <c r="A370" s="23"/>
      <c r="B370" s="23"/>
      <c r="C370" s="23"/>
      <c r="D370" s="23"/>
      <c r="F370" s="23"/>
      <c r="G370" s="23"/>
      <c r="H370" s="23"/>
      <c r="I370" s="23"/>
      <c r="K370" s="23"/>
      <c r="L370" s="23"/>
      <c r="M370" s="23"/>
      <c r="N370" s="23"/>
      <c r="P370" s="23"/>
      <c r="Q370" s="23"/>
      <c r="R370" s="23"/>
      <c r="S370" s="23"/>
      <c r="T370" s="23"/>
    </row>
    <row r="371" spans="1:95" ht="12.75" customHeight="1" x14ac:dyDescent="0.2">
      <c r="A371" s="23"/>
      <c r="B371" s="23"/>
      <c r="C371" s="23"/>
      <c r="D371" s="23"/>
      <c r="F371" s="23"/>
      <c r="G371" s="23"/>
      <c r="H371" s="23"/>
      <c r="I371" s="23"/>
      <c r="K371" s="23"/>
      <c r="L371" s="23"/>
      <c r="M371" s="23"/>
      <c r="N371" s="23"/>
      <c r="P371" s="23"/>
      <c r="Q371" s="23"/>
      <c r="R371" s="23"/>
      <c r="S371" s="23"/>
      <c r="T371" s="23"/>
    </row>
    <row r="372" spans="1:95" ht="12.75" customHeight="1" x14ac:dyDescent="0.2">
      <c r="A372" s="23"/>
      <c r="B372" s="23"/>
      <c r="C372" s="23"/>
      <c r="D372" s="23"/>
      <c r="F372" s="23"/>
      <c r="G372" s="23"/>
      <c r="H372" s="23"/>
      <c r="I372" s="23"/>
      <c r="K372" s="23"/>
      <c r="L372" s="23"/>
      <c r="M372" s="23"/>
      <c r="N372" s="23"/>
      <c r="P372" s="23"/>
      <c r="Q372" s="23"/>
      <c r="R372" s="23"/>
      <c r="S372" s="23"/>
      <c r="T372" s="23"/>
    </row>
    <row r="373" spans="1:95" ht="12.75" customHeight="1" x14ac:dyDescent="0.2">
      <c r="A373" s="23"/>
      <c r="B373" s="23"/>
      <c r="C373" s="23"/>
      <c r="D373" s="23"/>
      <c r="F373" s="23"/>
      <c r="G373" s="23"/>
      <c r="H373" s="23"/>
      <c r="I373" s="23"/>
      <c r="K373" s="23"/>
      <c r="L373" s="23"/>
      <c r="M373" s="23"/>
      <c r="N373" s="23"/>
      <c r="P373" s="23"/>
      <c r="Q373" s="23"/>
      <c r="R373" s="23"/>
      <c r="S373" s="23"/>
      <c r="T373" s="23"/>
    </row>
    <row r="374" spans="1:95" ht="12.75" customHeight="1" x14ac:dyDescent="0.2">
      <c r="A374" s="23"/>
      <c r="B374" s="23"/>
      <c r="C374" s="23"/>
      <c r="D374" s="23"/>
      <c r="F374" s="23"/>
      <c r="G374" s="23"/>
      <c r="H374" s="23"/>
      <c r="I374" s="23"/>
      <c r="K374" s="23"/>
      <c r="L374" s="23"/>
      <c r="M374" s="23"/>
      <c r="N374" s="23"/>
      <c r="P374" s="23"/>
      <c r="Q374" s="23"/>
      <c r="R374" s="23"/>
      <c r="S374" s="23"/>
      <c r="T374" s="23"/>
    </row>
    <row r="375" spans="1:95" ht="12.75" customHeight="1" x14ac:dyDescent="0.2">
      <c r="A375" s="23"/>
      <c r="B375" s="23"/>
      <c r="C375" s="23"/>
      <c r="D375" s="23"/>
      <c r="F375" s="23"/>
      <c r="G375" s="23"/>
      <c r="H375" s="23"/>
      <c r="I375" s="23"/>
      <c r="K375" s="23"/>
      <c r="L375" s="23"/>
      <c r="M375" s="23"/>
      <c r="N375" s="23"/>
      <c r="P375" s="23"/>
      <c r="Q375" s="23"/>
      <c r="R375" s="23"/>
      <c r="S375" s="23"/>
      <c r="T375" s="23"/>
    </row>
    <row r="376" spans="1:95" ht="12.75" customHeight="1" x14ac:dyDescent="0.2">
      <c r="A376" s="23"/>
      <c r="B376" s="23"/>
      <c r="C376" s="23"/>
      <c r="D376" s="23"/>
      <c r="F376" s="23"/>
      <c r="G376" s="23"/>
      <c r="H376" s="23"/>
      <c r="I376" s="23"/>
      <c r="K376" s="23"/>
      <c r="L376" s="23"/>
      <c r="M376" s="23"/>
      <c r="N376" s="23"/>
      <c r="P376" s="23"/>
      <c r="Q376" s="23"/>
      <c r="R376" s="23"/>
      <c r="S376" s="23"/>
      <c r="T376" s="23"/>
    </row>
    <row r="377" spans="1:95" ht="12.75" customHeight="1" x14ac:dyDescent="0.2">
      <c r="A377" s="23"/>
      <c r="B377" s="23"/>
      <c r="C377" s="23"/>
      <c r="D377" s="23"/>
      <c r="F377" s="23"/>
      <c r="G377" s="23"/>
      <c r="H377" s="23"/>
      <c r="I377" s="23"/>
      <c r="K377" s="23"/>
      <c r="L377" s="23"/>
      <c r="M377" s="23"/>
      <c r="N377" s="23"/>
      <c r="P377" s="23"/>
      <c r="Q377" s="23"/>
      <c r="R377" s="23"/>
      <c r="S377" s="23"/>
      <c r="T377" s="23"/>
    </row>
    <row r="378" spans="1:95" ht="12.75" customHeight="1" x14ac:dyDescent="0.2">
      <c r="A378" s="23"/>
      <c r="B378" s="23"/>
      <c r="C378" s="23"/>
      <c r="D378" s="23"/>
      <c r="F378" s="23"/>
      <c r="G378" s="23"/>
      <c r="H378" s="23"/>
      <c r="I378" s="23"/>
      <c r="K378" s="23"/>
      <c r="L378" s="23"/>
      <c r="M378" s="23"/>
      <c r="N378" s="23"/>
      <c r="P378" s="23"/>
      <c r="Q378" s="23"/>
      <c r="R378" s="23"/>
      <c r="S378" s="23"/>
      <c r="T378" s="23"/>
    </row>
    <row r="379" spans="1:95" ht="12.75" customHeight="1" x14ac:dyDescent="0.2">
      <c r="A379" s="23"/>
      <c r="B379" s="23"/>
      <c r="C379" s="23"/>
      <c r="D379" s="23"/>
      <c r="F379" s="23"/>
      <c r="G379" s="23"/>
      <c r="H379" s="23"/>
      <c r="I379" s="23"/>
      <c r="K379" s="23"/>
      <c r="L379" s="23"/>
      <c r="M379" s="23"/>
      <c r="N379" s="23"/>
      <c r="P379" s="23"/>
      <c r="Q379" s="23"/>
      <c r="R379" s="23"/>
      <c r="S379" s="23"/>
      <c r="T379" s="23"/>
    </row>
    <row r="380" spans="1:95" ht="12.75" customHeight="1" x14ac:dyDescent="0.2">
      <c r="A380" s="23"/>
      <c r="B380" s="23"/>
      <c r="C380" s="23"/>
      <c r="D380" s="23"/>
      <c r="F380" s="23"/>
      <c r="G380" s="23"/>
      <c r="H380" s="23"/>
      <c r="I380" s="23"/>
      <c r="K380" s="23"/>
      <c r="L380" s="23"/>
      <c r="M380" s="23"/>
      <c r="N380" s="23"/>
      <c r="P380" s="23"/>
      <c r="Q380" s="23"/>
      <c r="R380" s="23"/>
      <c r="S380" s="23"/>
      <c r="T380" s="23"/>
    </row>
    <row r="381" spans="1:95" ht="12.75" customHeight="1" x14ac:dyDescent="0.2">
      <c r="A381" s="23"/>
      <c r="B381" s="23"/>
      <c r="C381" s="23"/>
      <c r="D381" s="23"/>
      <c r="F381" s="23"/>
      <c r="G381" s="23"/>
      <c r="H381" s="23"/>
      <c r="I381" s="23"/>
      <c r="K381" s="23"/>
      <c r="L381" s="23"/>
      <c r="M381" s="23"/>
      <c r="N381" s="23"/>
      <c r="P381" s="23"/>
      <c r="Q381" s="23"/>
      <c r="R381" s="23"/>
      <c r="S381" s="23"/>
      <c r="T381" s="23"/>
    </row>
    <row r="382" spans="1:95" ht="12.75" customHeight="1" x14ac:dyDescent="0.2">
      <c r="A382" s="23"/>
      <c r="B382" s="23"/>
      <c r="C382" s="23"/>
      <c r="D382" s="23"/>
      <c r="F382" s="23"/>
      <c r="G382" s="23"/>
      <c r="H382" s="23"/>
      <c r="I382" s="23"/>
      <c r="K382" s="23"/>
      <c r="L382" s="23"/>
      <c r="M382" s="23"/>
      <c r="N382" s="23"/>
      <c r="P382" s="23"/>
      <c r="Q382" s="23"/>
      <c r="R382" s="23"/>
      <c r="S382" s="23"/>
      <c r="T382" s="23"/>
    </row>
    <row r="383" spans="1:95" ht="12.75" customHeight="1" x14ac:dyDescent="0.2">
      <c r="A383" s="23"/>
      <c r="B383" s="23"/>
      <c r="C383" s="23"/>
      <c r="D383" s="23"/>
      <c r="F383" s="23"/>
      <c r="G383" s="23"/>
      <c r="H383" s="23"/>
      <c r="I383" s="23"/>
      <c r="K383" s="23"/>
      <c r="L383" s="23"/>
      <c r="M383" s="23"/>
      <c r="N383" s="23"/>
      <c r="P383" s="23"/>
      <c r="Q383" s="23"/>
      <c r="R383" s="23"/>
      <c r="S383" s="23"/>
      <c r="T383" s="23"/>
    </row>
    <row r="384" spans="1:95" ht="12.75" customHeight="1" x14ac:dyDescent="0.2">
      <c r="A384" s="23"/>
      <c r="B384" s="23"/>
      <c r="C384" s="23"/>
      <c r="D384" s="23"/>
      <c r="F384" s="23"/>
      <c r="G384" s="23"/>
      <c r="H384" s="23"/>
      <c r="I384" s="23"/>
      <c r="K384" s="23"/>
      <c r="L384" s="23"/>
      <c r="M384" s="23"/>
      <c r="N384" s="23"/>
      <c r="P384" s="23"/>
      <c r="Q384" s="23"/>
      <c r="R384" s="23"/>
      <c r="S384" s="23"/>
      <c r="T384" s="23"/>
    </row>
    <row r="385" spans="1:20" ht="12.75" customHeight="1" x14ac:dyDescent="0.2">
      <c r="A385" s="23"/>
      <c r="B385" s="23"/>
      <c r="C385" s="23"/>
      <c r="D385" s="23"/>
      <c r="F385" s="23"/>
      <c r="G385" s="23"/>
      <c r="H385" s="23"/>
      <c r="I385" s="23"/>
      <c r="K385" s="23"/>
      <c r="L385" s="23"/>
      <c r="M385" s="23"/>
      <c r="N385" s="23"/>
      <c r="P385" s="23"/>
      <c r="Q385" s="23"/>
      <c r="R385" s="23"/>
      <c r="S385" s="23"/>
      <c r="T385" s="23"/>
    </row>
    <row r="386" spans="1:20" ht="12.75" customHeight="1" x14ac:dyDescent="0.2">
      <c r="A386" s="23"/>
      <c r="B386" s="23"/>
      <c r="C386" s="23"/>
      <c r="D386" s="23"/>
      <c r="F386" s="23"/>
      <c r="G386" s="23"/>
      <c r="H386" s="23"/>
      <c r="I386" s="23"/>
      <c r="K386" s="23"/>
      <c r="L386" s="23"/>
      <c r="M386" s="23"/>
      <c r="N386" s="23"/>
      <c r="P386" s="23"/>
      <c r="Q386" s="23"/>
      <c r="R386" s="23"/>
      <c r="S386" s="23"/>
      <c r="T386" s="23"/>
    </row>
    <row r="387" spans="1:20" ht="12.75" customHeight="1" x14ac:dyDescent="0.2">
      <c r="A387" s="23"/>
      <c r="B387" s="23"/>
      <c r="C387" s="23"/>
      <c r="D387" s="23"/>
      <c r="F387" s="23"/>
      <c r="G387" s="23"/>
      <c r="H387" s="23"/>
      <c r="I387" s="23"/>
      <c r="K387" s="23"/>
      <c r="L387" s="23"/>
      <c r="M387" s="23"/>
      <c r="N387" s="23"/>
      <c r="P387" s="23"/>
      <c r="Q387" s="23"/>
      <c r="R387" s="23"/>
      <c r="S387" s="23"/>
      <c r="T387" s="23"/>
    </row>
    <row r="388" spans="1:20" ht="12.75" customHeight="1" x14ac:dyDescent="0.2">
      <c r="A388" s="23"/>
      <c r="B388" s="23"/>
      <c r="C388" s="23"/>
      <c r="D388" s="23"/>
      <c r="F388" s="23"/>
      <c r="G388" s="23"/>
      <c r="H388" s="23"/>
      <c r="I388" s="23"/>
      <c r="K388" s="23"/>
      <c r="L388" s="23"/>
      <c r="M388" s="23"/>
      <c r="N388" s="23"/>
      <c r="P388" s="23"/>
      <c r="Q388" s="23"/>
      <c r="R388" s="23"/>
      <c r="S388" s="23"/>
      <c r="T388" s="23"/>
    </row>
    <row r="389" spans="1:20" ht="12.75" customHeight="1" x14ac:dyDescent="0.2">
      <c r="A389" s="23"/>
      <c r="B389" s="23"/>
      <c r="C389" s="23"/>
      <c r="D389" s="23"/>
      <c r="F389" s="23"/>
      <c r="G389" s="23"/>
      <c r="H389" s="23"/>
      <c r="I389" s="23"/>
      <c r="K389" s="23"/>
      <c r="L389" s="23"/>
      <c r="M389" s="23"/>
      <c r="N389" s="23"/>
      <c r="P389" s="23"/>
      <c r="Q389" s="23"/>
      <c r="R389" s="23"/>
      <c r="S389" s="23"/>
      <c r="T389" s="23"/>
    </row>
    <row r="390" spans="1:20" ht="12.75" customHeight="1" x14ac:dyDescent="0.2">
      <c r="A390" s="23"/>
      <c r="B390" s="23"/>
      <c r="C390" s="23"/>
      <c r="D390" s="23"/>
      <c r="F390" s="23"/>
      <c r="G390" s="23"/>
      <c r="H390" s="23"/>
      <c r="I390" s="23"/>
      <c r="K390" s="23"/>
      <c r="L390" s="23"/>
      <c r="M390" s="23"/>
      <c r="N390" s="23"/>
      <c r="P390" s="23"/>
      <c r="Q390" s="23"/>
      <c r="R390" s="23"/>
      <c r="S390" s="23"/>
      <c r="T390" s="23"/>
    </row>
    <row r="391" spans="1:20" ht="12.75" customHeight="1" x14ac:dyDescent="0.2">
      <c r="A391" s="23"/>
      <c r="B391" s="23"/>
      <c r="C391" s="23"/>
      <c r="D391" s="23"/>
      <c r="F391" s="23"/>
      <c r="G391" s="23"/>
      <c r="H391" s="23"/>
      <c r="I391" s="23"/>
      <c r="K391" s="23"/>
      <c r="L391" s="23"/>
      <c r="M391" s="23"/>
      <c r="N391" s="23"/>
      <c r="P391" s="23"/>
      <c r="Q391" s="23"/>
      <c r="R391" s="23"/>
      <c r="S391" s="23"/>
      <c r="T391" s="23"/>
    </row>
    <row r="392" spans="1:20" ht="12.75" customHeight="1" x14ac:dyDescent="0.2">
      <c r="A392" s="23"/>
      <c r="B392" s="23"/>
      <c r="C392" s="23"/>
      <c r="D392" s="23"/>
      <c r="F392" s="23"/>
      <c r="G392" s="23"/>
      <c r="H392" s="23"/>
      <c r="I392" s="23"/>
      <c r="K392" s="23"/>
      <c r="L392" s="23"/>
      <c r="M392" s="23"/>
      <c r="N392" s="23"/>
      <c r="P392" s="23"/>
      <c r="Q392" s="23"/>
      <c r="R392" s="23"/>
      <c r="S392" s="23"/>
      <c r="T392" s="23"/>
    </row>
    <row r="393" spans="1:20" ht="12.75" customHeight="1" x14ac:dyDescent="0.2">
      <c r="A393" s="23"/>
      <c r="B393" s="23"/>
      <c r="C393" s="23"/>
      <c r="D393" s="23"/>
      <c r="F393" s="23"/>
      <c r="G393" s="23"/>
      <c r="H393" s="23"/>
      <c r="I393" s="23"/>
      <c r="K393" s="23"/>
      <c r="L393" s="23"/>
      <c r="M393" s="23"/>
      <c r="N393" s="23"/>
      <c r="P393" s="23"/>
      <c r="Q393" s="23"/>
      <c r="R393" s="23"/>
      <c r="S393" s="23"/>
      <c r="T393" s="23"/>
    </row>
    <row r="394" spans="1:20" ht="12.75" customHeight="1" x14ac:dyDescent="0.2">
      <c r="A394" s="23"/>
      <c r="B394" s="23"/>
      <c r="C394" s="23"/>
      <c r="D394" s="23"/>
      <c r="F394" s="23"/>
      <c r="G394" s="23"/>
      <c r="H394" s="23"/>
      <c r="I394" s="23"/>
      <c r="K394" s="23"/>
      <c r="L394" s="23"/>
      <c r="M394" s="23"/>
      <c r="N394" s="23"/>
      <c r="P394" s="23"/>
      <c r="Q394" s="23"/>
      <c r="R394" s="23"/>
      <c r="S394" s="23"/>
      <c r="T394" s="23"/>
    </row>
    <row r="395" spans="1:20" ht="12.75" customHeight="1" x14ac:dyDescent="0.2">
      <c r="A395" s="23"/>
      <c r="B395" s="23"/>
      <c r="C395" s="23"/>
      <c r="D395" s="23"/>
      <c r="F395" s="23"/>
      <c r="G395" s="23"/>
      <c r="H395" s="23"/>
      <c r="I395" s="23"/>
      <c r="K395" s="23"/>
      <c r="L395" s="23"/>
      <c r="M395" s="23"/>
      <c r="N395" s="23"/>
      <c r="P395" s="23"/>
      <c r="Q395" s="23"/>
      <c r="R395" s="23"/>
      <c r="S395" s="23"/>
      <c r="T395" s="23"/>
    </row>
    <row r="396" spans="1:20" ht="12.75" customHeight="1" x14ac:dyDescent="0.2">
      <c r="A396" s="23"/>
      <c r="B396" s="23"/>
      <c r="C396" s="23"/>
      <c r="D396" s="23"/>
      <c r="F396" s="23"/>
      <c r="G396" s="23"/>
      <c r="H396" s="23"/>
      <c r="I396" s="23"/>
      <c r="K396" s="23"/>
      <c r="L396" s="23"/>
      <c r="M396" s="23"/>
      <c r="N396" s="23"/>
      <c r="P396" s="23"/>
      <c r="Q396" s="23"/>
      <c r="R396" s="23"/>
      <c r="S396" s="23"/>
      <c r="T396" s="23"/>
    </row>
    <row r="397" spans="1:20" ht="12.75" customHeight="1" x14ac:dyDescent="0.2">
      <c r="A397" s="23"/>
      <c r="B397" s="23"/>
      <c r="C397" s="23"/>
      <c r="D397" s="23"/>
      <c r="F397" s="23"/>
      <c r="G397" s="23"/>
      <c r="H397" s="23"/>
      <c r="I397" s="23"/>
      <c r="K397" s="23"/>
      <c r="L397" s="23"/>
      <c r="M397" s="23"/>
      <c r="N397" s="23"/>
      <c r="P397" s="23"/>
      <c r="Q397" s="23"/>
      <c r="R397" s="23"/>
      <c r="S397" s="23"/>
      <c r="T397" s="23"/>
    </row>
    <row r="398" spans="1:20" ht="12.75" customHeight="1" x14ac:dyDescent="0.2">
      <c r="A398" s="23"/>
      <c r="B398" s="23"/>
      <c r="C398" s="23"/>
      <c r="D398" s="23"/>
      <c r="F398" s="23"/>
      <c r="G398" s="23"/>
      <c r="H398" s="23"/>
      <c r="I398" s="23"/>
      <c r="K398" s="23"/>
      <c r="L398" s="23"/>
      <c r="M398" s="23"/>
      <c r="N398" s="23"/>
      <c r="P398" s="23"/>
      <c r="Q398" s="23"/>
      <c r="R398" s="23"/>
      <c r="S398" s="23"/>
      <c r="T398" s="23"/>
    </row>
    <row r="399" spans="1:20" ht="12.75" customHeight="1" x14ac:dyDescent="0.2">
      <c r="A399" s="23"/>
      <c r="B399" s="23"/>
      <c r="C399" s="23"/>
      <c r="D399" s="23"/>
      <c r="F399" s="23"/>
      <c r="G399" s="23"/>
      <c r="H399" s="23"/>
      <c r="I399" s="23"/>
      <c r="K399" s="23"/>
      <c r="L399" s="23"/>
      <c r="M399" s="23"/>
      <c r="N399" s="23"/>
      <c r="P399" s="23"/>
      <c r="Q399" s="23"/>
      <c r="R399" s="23"/>
      <c r="S399" s="23"/>
      <c r="T399" s="23"/>
    </row>
    <row r="400" spans="1:20" ht="12.75" customHeight="1" x14ac:dyDescent="0.2">
      <c r="A400" s="23"/>
      <c r="B400" s="23"/>
      <c r="C400" s="23"/>
      <c r="D400" s="23"/>
      <c r="F400" s="23"/>
      <c r="G400" s="23"/>
      <c r="H400" s="23"/>
      <c r="I400" s="23"/>
      <c r="K400" s="23"/>
      <c r="L400" s="23"/>
      <c r="M400" s="23"/>
      <c r="N400" s="23"/>
      <c r="P400" s="23"/>
      <c r="Q400" s="23"/>
      <c r="R400" s="23"/>
      <c r="S400" s="23"/>
      <c r="T400" s="23"/>
    </row>
    <row r="401" spans="1:20" ht="12.75" customHeight="1" x14ac:dyDescent="0.2">
      <c r="A401" s="23"/>
      <c r="B401" s="23"/>
      <c r="C401" s="23"/>
      <c r="D401" s="23"/>
      <c r="F401" s="23"/>
      <c r="G401" s="23"/>
      <c r="H401" s="23"/>
      <c r="I401" s="23"/>
      <c r="K401" s="23"/>
      <c r="L401" s="23"/>
      <c r="M401" s="23"/>
      <c r="N401" s="23"/>
      <c r="P401" s="23"/>
      <c r="Q401" s="23"/>
      <c r="R401" s="23"/>
      <c r="S401" s="23"/>
      <c r="T401" s="23"/>
    </row>
    <row r="402" spans="1:20" ht="12.75" customHeight="1" x14ac:dyDescent="0.2">
      <c r="A402" s="23"/>
      <c r="B402" s="23"/>
      <c r="C402" s="23"/>
      <c r="D402" s="23"/>
      <c r="F402" s="23"/>
      <c r="G402" s="23"/>
      <c r="H402" s="23"/>
      <c r="I402" s="23"/>
      <c r="K402" s="23"/>
      <c r="L402" s="23"/>
      <c r="M402" s="23"/>
      <c r="N402" s="23"/>
      <c r="P402" s="23"/>
      <c r="Q402" s="23"/>
      <c r="R402" s="23"/>
      <c r="S402" s="23"/>
      <c r="T402" s="23"/>
    </row>
    <row r="403" spans="1:20" ht="12.75" customHeight="1" x14ac:dyDescent="0.2">
      <c r="A403" s="23"/>
      <c r="B403" s="23"/>
      <c r="C403" s="23"/>
      <c r="D403" s="23"/>
      <c r="F403" s="23"/>
      <c r="G403" s="23"/>
      <c r="H403" s="23"/>
      <c r="I403" s="23"/>
      <c r="K403" s="23"/>
      <c r="L403" s="23"/>
      <c r="M403" s="23"/>
      <c r="N403" s="23"/>
      <c r="P403" s="23"/>
      <c r="Q403" s="23"/>
      <c r="R403" s="23"/>
      <c r="S403" s="23"/>
      <c r="T403" s="23"/>
    </row>
    <row r="404" spans="1:20" ht="12.75" customHeight="1" x14ac:dyDescent="0.2">
      <c r="A404" s="23"/>
      <c r="B404" s="23"/>
      <c r="C404" s="23"/>
      <c r="D404" s="23"/>
      <c r="F404" s="23"/>
      <c r="G404" s="23"/>
      <c r="H404" s="23"/>
      <c r="I404" s="23"/>
      <c r="K404" s="23"/>
      <c r="L404" s="23"/>
      <c r="M404" s="23"/>
      <c r="N404" s="23"/>
      <c r="P404" s="23"/>
      <c r="Q404" s="23"/>
      <c r="R404" s="23"/>
      <c r="S404" s="23"/>
      <c r="T404" s="23"/>
    </row>
    <row r="405" spans="1:20" ht="12.75" customHeight="1" x14ac:dyDescent="0.2">
      <c r="A405" s="23"/>
      <c r="B405" s="23"/>
      <c r="C405" s="23"/>
      <c r="D405" s="23"/>
      <c r="F405" s="23"/>
      <c r="G405" s="23"/>
      <c r="H405" s="23"/>
      <c r="I405" s="23"/>
      <c r="K405" s="23"/>
      <c r="L405" s="23"/>
      <c r="M405" s="23"/>
      <c r="N405" s="23"/>
      <c r="P405" s="23"/>
      <c r="Q405" s="23"/>
      <c r="R405" s="23"/>
      <c r="S405" s="23"/>
      <c r="T405" s="23"/>
    </row>
    <row r="406" spans="1:20" ht="12.75" customHeight="1" x14ac:dyDescent="0.2">
      <c r="A406" s="23"/>
      <c r="B406" s="23"/>
      <c r="C406" s="23"/>
      <c r="D406" s="23"/>
      <c r="F406" s="23"/>
      <c r="G406" s="23"/>
      <c r="H406" s="23"/>
      <c r="I406" s="23"/>
      <c r="K406" s="23"/>
      <c r="L406" s="23"/>
      <c r="M406" s="23"/>
      <c r="N406" s="23"/>
      <c r="P406" s="23"/>
      <c r="Q406" s="23"/>
      <c r="R406" s="23"/>
      <c r="S406" s="23"/>
      <c r="T406" s="23"/>
    </row>
    <row r="407" spans="1:20" ht="12.75" customHeight="1" x14ac:dyDescent="0.2">
      <c r="A407" s="23"/>
      <c r="B407" s="23"/>
      <c r="C407" s="23"/>
      <c r="D407" s="23"/>
      <c r="F407" s="23"/>
      <c r="G407" s="23"/>
      <c r="H407" s="23"/>
      <c r="I407" s="23"/>
      <c r="K407" s="23"/>
      <c r="L407" s="23"/>
      <c r="M407" s="23"/>
      <c r="N407" s="23"/>
      <c r="P407" s="23"/>
      <c r="Q407" s="23"/>
      <c r="R407" s="23"/>
      <c r="S407" s="23"/>
      <c r="T407" s="23"/>
    </row>
    <row r="408" spans="1:20" ht="12.75" customHeight="1" x14ac:dyDescent="0.2">
      <c r="A408" s="23"/>
      <c r="B408" s="23"/>
      <c r="C408" s="23"/>
      <c r="D408" s="23"/>
      <c r="F408" s="23"/>
      <c r="G408" s="23"/>
      <c r="H408" s="23"/>
      <c r="I408" s="23"/>
      <c r="K408" s="23"/>
      <c r="L408" s="23"/>
      <c r="M408" s="23"/>
      <c r="N408" s="23"/>
      <c r="P408" s="23"/>
      <c r="Q408" s="23"/>
      <c r="R408" s="23"/>
      <c r="S408" s="23"/>
      <c r="T408" s="23"/>
    </row>
    <row r="409" spans="1:20" ht="12.75" customHeight="1" x14ac:dyDescent="0.2">
      <c r="A409" s="23"/>
      <c r="B409" s="23"/>
      <c r="C409" s="23"/>
      <c r="D409" s="23"/>
      <c r="F409" s="23"/>
      <c r="G409" s="23"/>
      <c r="H409" s="23"/>
      <c r="I409" s="23"/>
      <c r="K409" s="23"/>
      <c r="L409" s="23"/>
      <c r="M409" s="23"/>
      <c r="N409" s="23"/>
      <c r="P409" s="23"/>
      <c r="Q409" s="23"/>
      <c r="R409" s="23"/>
      <c r="S409" s="23"/>
      <c r="T409" s="23"/>
    </row>
    <row r="410" spans="1:20" ht="12.75" customHeight="1" x14ac:dyDescent="0.2">
      <c r="A410" s="23"/>
      <c r="B410" s="23"/>
      <c r="C410" s="23"/>
      <c r="D410" s="23"/>
      <c r="F410" s="23"/>
      <c r="G410" s="23"/>
      <c r="H410" s="23"/>
      <c r="I410" s="23"/>
      <c r="K410" s="23"/>
      <c r="L410" s="23"/>
      <c r="M410" s="23"/>
      <c r="N410" s="23"/>
      <c r="P410" s="23"/>
      <c r="Q410" s="23"/>
      <c r="R410" s="23"/>
      <c r="S410" s="23"/>
      <c r="T410" s="23"/>
    </row>
    <row r="411" spans="1:20" ht="12.75" customHeight="1" x14ac:dyDescent="0.2">
      <c r="A411" s="23"/>
      <c r="B411" s="23"/>
      <c r="C411" s="23"/>
      <c r="D411" s="23"/>
      <c r="F411" s="23"/>
      <c r="G411" s="23"/>
      <c r="H411" s="23"/>
      <c r="I411" s="23"/>
      <c r="K411" s="23"/>
      <c r="L411" s="23"/>
      <c r="M411" s="23"/>
      <c r="N411" s="23"/>
      <c r="P411" s="23"/>
      <c r="Q411" s="23"/>
      <c r="R411" s="23"/>
      <c r="S411" s="23"/>
      <c r="T411" s="23"/>
    </row>
    <row r="412" spans="1:20" ht="12.75" customHeight="1" x14ac:dyDescent="0.2">
      <c r="A412" s="23"/>
      <c r="B412" s="23"/>
      <c r="C412" s="23"/>
      <c r="D412" s="23"/>
      <c r="F412" s="23"/>
      <c r="G412" s="23"/>
      <c r="H412" s="23"/>
      <c r="I412" s="23"/>
      <c r="K412" s="23"/>
      <c r="L412" s="23"/>
      <c r="M412" s="23"/>
      <c r="N412" s="23"/>
      <c r="P412" s="23"/>
      <c r="Q412" s="23"/>
      <c r="R412" s="23"/>
      <c r="S412" s="23"/>
      <c r="T412" s="23"/>
    </row>
    <row r="413" spans="1:20" ht="12.75" customHeight="1" x14ac:dyDescent="0.2">
      <c r="A413" s="23"/>
      <c r="B413" s="23"/>
      <c r="C413" s="23"/>
      <c r="D413" s="23"/>
      <c r="F413" s="23"/>
      <c r="G413" s="23"/>
      <c r="H413" s="23"/>
      <c r="I413" s="23"/>
      <c r="K413" s="23"/>
      <c r="L413" s="23"/>
      <c r="M413" s="23"/>
      <c r="N413" s="23"/>
      <c r="P413" s="23"/>
      <c r="Q413" s="23"/>
      <c r="R413" s="23"/>
      <c r="S413" s="23"/>
      <c r="T413" s="23"/>
    </row>
    <row r="414" spans="1:20" ht="12.75" customHeight="1" x14ac:dyDescent="0.2">
      <c r="A414" s="23"/>
      <c r="B414" s="23"/>
      <c r="C414" s="23"/>
      <c r="D414" s="23"/>
      <c r="F414" s="23"/>
      <c r="G414" s="23"/>
      <c r="H414" s="23"/>
      <c r="I414" s="23"/>
      <c r="K414" s="23"/>
      <c r="L414" s="23"/>
      <c r="M414" s="23"/>
      <c r="N414" s="23"/>
      <c r="P414" s="23"/>
      <c r="Q414" s="23"/>
      <c r="R414" s="23"/>
      <c r="S414" s="23"/>
      <c r="T414" s="23"/>
    </row>
    <row r="415" spans="1:20" ht="12.75" customHeight="1" x14ac:dyDescent="0.2">
      <c r="A415" s="23"/>
      <c r="B415" s="23"/>
      <c r="C415" s="23"/>
      <c r="D415" s="23"/>
      <c r="F415" s="23"/>
      <c r="G415" s="23"/>
      <c r="H415" s="23"/>
      <c r="I415" s="23"/>
      <c r="K415" s="23"/>
      <c r="L415" s="23"/>
      <c r="M415" s="23"/>
      <c r="N415" s="23"/>
      <c r="P415" s="23"/>
      <c r="Q415" s="23"/>
      <c r="R415" s="23"/>
      <c r="S415" s="23"/>
      <c r="T415" s="23"/>
    </row>
    <row r="416" spans="1:20" ht="12.75" customHeight="1" x14ac:dyDescent="0.2">
      <c r="A416" s="23"/>
      <c r="B416" s="23"/>
      <c r="C416" s="23"/>
      <c r="D416" s="23"/>
      <c r="F416" s="23"/>
      <c r="G416" s="23"/>
      <c r="H416" s="23"/>
      <c r="I416" s="23"/>
      <c r="K416" s="23"/>
      <c r="L416" s="23"/>
      <c r="M416" s="23"/>
      <c r="N416" s="23"/>
      <c r="P416" s="23"/>
      <c r="Q416" s="23"/>
      <c r="R416" s="23"/>
      <c r="S416" s="23"/>
      <c r="T416" s="23"/>
    </row>
    <row r="417" spans="1:20" ht="12.75" customHeight="1" x14ac:dyDescent="0.2">
      <c r="A417" s="23"/>
      <c r="B417" s="23"/>
      <c r="C417" s="23"/>
      <c r="D417" s="23"/>
      <c r="F417" s="23"/>
      <c r="G417" s="23"/>
      <c r="H417" s="23"/>
      <c r="I417" s="23"/>
      <c r="K417" s="23"/>
      <c r="L417" s="23"/>
      <c r="M417" s="23"/>
      <c r="N417" s="23"/>
      <c r="P417" s="23"/>
      <c r="Q417" s="23"/>
      <c r="R417" s="23"/>
      <c r="S417" s="23"/>
      <c r="T417" s="23"/>
    </row>
    <row r="418" spans="1:20" ht="12.75" customHeight="1" x14ac:dyDescent="0.2">
      <c r="A418" s="23"/>
      <c r="B418" s="23"/>
      <c r="C418" s="23"/>
      <c r="D418" s="23"/>
      <c r="F418" s="23"/>
      <c r="G418" s="23"/>
      <c r="H418" s="23"/>
      <c r="I418" s="23"/>
      <c r="K418" s="23"/>
      <c r="L418" s="23"/>
      <c r="M418" s="23"/>
      <c r="N418" s="23"/>
      <c r="P418" s="23"/>
      <c r="Q418" s="23"/>
      <c r="R418" s="23"/>
      <c r="S418" s="23"/>
      <c r="T418" s="23"/>
    </row>
    <row r="419" spans="1:20" ht="12.75" customHeight="1" x14ac:dyDescent="0.2">
      <c r="A419" s="23"/>
      <c r="B419" s="23"/>
      <c r="C419" s="23"/>
      <c r="D419" s="23"/>
      <c r="F419" s="23"/>
      <c r="G419" s="23"/>
      <c r="H419" s="23"/>
      <c r="I419" s="23"/>
      <c r="K419" s="23"/>
      <c r="L419" s="23"/>
      <c r="M419" s="23"/>
      <c r="N419" s="23"/>
      <c r="P419" s="23"/>
      <c r="Q419" s="23"/>
      <c r="R419" s="23"/>
      <c r="S419" s="23"/>
      <c r="T419" s="23"/>
    </row>
    <row r="420" spans="1:20" ht="12.75" customHeight="1" x14ac:dyDescent="0.2">
      <c r="A420" s="23"/>
      <c r="B420" s="23"/>
      <c r="C420" s="23"/>
      <c r="D420" s="23"/>
      <c r="F420" s="23"/>
      <c r="G420" s="23"/>
      <c r="H420" s="23"/>
      <c r="I420" s="23"/>
      <c r="K420" s="23"/>
      <c r="L420" s="23"/>
      <c r="M420" s="23"/>
      <c r="N420" s="23"/>
      <c r="P420" s="23"/>
      <c r="Q420" s="23"/>
      <c r="R420" s="23"/>
      <c r="S420" s="23"/>
      <c r="T420" s="23"/>
    </row>
    <row r="421" spans="1:20" ht="12.75" customHeight="1" x14ac:dyDescent="0.2">
      <c r="A421" s="23"/>
      <c r="B421" s="23"/>
      <c r="C421" s="23"/>
      <c r="D421" s="23"/>
      <c r="F421" s="23"/>
      <c r="G421" s="23"/>
      <c r="H421" s="23"/>
      <c r="I421" s="23"/>
      <c r="K421" s="23"/>
      <c r="L421" s="23"/>
      <c r="M421" s="23"/>
      <c r="N421" s="23"/>
      <c r="P421" s="23"/>
      <c r="Q421" s="23"/>
      <c r="R421" s="23"/>
      <c r="S421" s="23"/>
      <c r="T421" s="23"/>
    </row>
    <row r="422" spans="1:20" ht="12.75" customHeight="1" x14ac:dyDescent="0.2">
      <c r="A422" s="23"/>
      <c r="B422" s="23"/>
      <c r="C422" s="23"/>
      <c r="D422" s="23"/>
      <c r="F422" s="23"/>
      <c r="G422" s="23"/>
      <c r="H422" s="23"/>
      <c r="I422" s="23"/>
      <c r="K422" s="23"/>
      <c r="L422" s="23"/>
      <c r="M422" s="23"/>
      <c r="N422" s="23"/>
      <c r="P422" s="23"/>
      <c r="Q422" s="23"/>
      <c r="R422" s="23"/>
      <c r="S422" s="23"/>
      <c r="T422" s="23"/>
    </row>
    <row r="423" spans="1:20" ht="12.75" customHeight="1" x14ac:dyDescent="0.2">
      <c r="A423" s="23"/>
      <c r="B423" s="23"/>
      <c r="C423" s="23"/>
      <c r="D423" s="23"/>
      <c r="F423" s="23"/>
      <c r="G423" s="23"/>
      <c r="H423" s="23"/>
      <c r="I423" s="23"/>
      <c r="K423" s="23"/>
      <c r="L423" s="23"/>
      <c r="M423" s="23"/>
      <c r="N423" s="23"/>
      <c r="P423" s="23"/>
      <c r="Q423" s="23"/>
      <c r="R423" s="23"/>
      <c r="S423" s="23"/>
      <c r="T423" s="23"/>
    </row>
    <row r="424" spans="1:20" ht="12.75" customHeight="1" x14ac:dyDescent="0.2">
      <c r="A424" s="23"/>
      <c r="B424" s="23"/>
      <c r="C424" s="23"/>
      <c r="D424" s="23"/>
      <c r="F424" s="23"/>
      <c r="G424" s="23"/>
      <c r="H424" s="23"/>
      <c r="I424" s="23"/>
      <c r="K424" s="23"/>
      <c r="L424" s="23"/>
      <c r="M424" s="23"/>
      <c r="N424" s="23"/>
      <c r="P424" s="23"/>
      <c r="Q424" s="23"/>
      <c r="R424" s="23"/>
      <c r="S424" s="23"/>
      <c r="T424" s="23"/>
    </row>
    <row r="425" spans="1:20" ht="12.75" customHeight="1" x14ac:dyDescent="0.2">
      <c r="A425" s="23"/>
      <c r="B425" s="23"/>
      <c r="C425" s="23"/>
      <c r="D425" s="23"/>
      <c r="F425" s="23"/>
      <c r="G425" s="23"/>
      <c r="H425" s="23"/>
      <c r="I425" s="23"/>
      <c r="K425" s="23"/>
      <c r="L425" s="23"/>
      <c r="M425" s="23"/>
      <c r="N425" s="23"/>
      <c r="P425" s="23"/>
      <c r="Q425" s="23"/>
      <c r="R425" s="23"/>
      <c r="S425" s="23"/>
      <c r="T425" s="23"/>
    </row>
    <row r="426" spans="1:20" ht="12.75" customHeight="1" x14ac:dyDescent="0.2">
      <c r="A426" s="23"/>
      <c r="B426" s="23"/>
      <c r="C426" s="23"/>
      <c r="D426" s="23"/>
      <c r="F426" s="23"/>
      <c r="G426" s="23"/>
      <c r="H426" s="23"/>
      <c r="I426" s="23"/>
      <c r="K426" s="23"/>
      <c r="L426" s="23"/>
      <c r="M426" s="23"/>
      <c r="N426" s="23"/>
      <c r="P426" s="23"/>
      <c r="Q426" s="23"/>
      <c r="R426" s="23"/>
      <c r="S426" s="23"/>
      <c r="T426" s="23"/>
    </row>
    <row r="427" spans="1:20" ht="12.75" customHeight="1" x14ac:dyDescent="0.2">
      <c r="A427" s="23"/>
      <c r="B427" s="23"/>
      <c r="C427" s="23"/>
      <c r="D427" s="23"/>
      <c r="F427" s="23"/>
      <c r="G427" s="23"/>
      <c r="H427" s="23"/>
      <c r="I427" s="23"/>
      <c r="K427" s="23"/>
      <c r="L427" s="23"/>
      <c r="M427" s="23"/>
      <c r="N427" s="23"/>
      <c r="P427" s="23"/>
      <c r="Q427" s="23"/>
      <c r="R427" s="23"/>
      <c r="S427" s="23"/>
      <c r="T427" s="23"/>
    </row>
    <row r="428" spans="1:20" ht="12.75" customHeight="1" x14ac:dyDescent="0.2">
      <c r="A428" s="23"/>
      <c r="B428" s="23"/>
      <c r="C428" s="23"/>
      <c r="D428" s="23"/>
      <c r="F428" s="23"/>
      <c r="G428" s="23"/>
      <c r="H428" s="23"/>
      <c r="I428" s="23"/>
      <c r="K428" s="23"/>
      <c r="L428" s="23"/>
      <c r="M428" s="23"/>
      <c r="N428" s="23"/>
      <c r="P428" s="23"/>
      <c r="Q428" s="23"/>
      <c r="R428" s="23"/>
      <c r="S428" s="23"/>
      <c r="T428" s="23"/>
    </row>
    <row r="429" spans="1:20" ht="12.75" customHeight="1" x14ac:dyDescent="0.2">
      <c r="A429" s="23"/>
      <c r="B429" s="23"/>
      <c r="C429" s="23"/>
      <c r="D429" s="23"/>
      <c r="F429" s="23"/>
      <c r="G429" s="23"/>
      <c r="H429" s="23"/>
      <c r="I429" s="23"/>
      <c r="K429" s="23"/>
      <c r="L429" s="23"/>
      <c r="M429" s="23"/>
      <c r="N429" s="23"/>
      <c r="P429" s="23"/>
      <c r="Q429" s="23"/>
      <c r="R429" s="23"/>
      <c r="S429" s="23"/>
      <c r="T429" s="23"/>
    </row>
    <row r="430" spans="1:20" ht="12.75" customHeight="1" x14ac:dyDescent="0.2">
      <c r="A430" s="23"/>
      <c r="B430" s="23"/>
      <c r="C430" s="23"/>
      <c r="D430" s="23"/>
      <c r="F430" s="23"/>
      <c r="G430" s="23"/>
      <c r="H430" s="23"/>
      <c r="I430" s="23"/>
      <c r="K430" s="23"/>
      <c r="L430" s="23"/>
      <c r="M430" s="23"/>
      <c r="N430" s="23"/>
      <c r="P430" s="23"/>
      <c r="Q430" s="23"/>
      <c r="R430" s="23"/>
      <c r="S430" s="23"/>
      <c r="T430" s="23"/>
    </row>
    <row r="431" spans="1:20" ht="12.75" customHeight="1" x14ac:dyDescent="0.2">
      <c r="A431" s="23"/>
      <c r="B431" s="23"/>
      <c r="C431" s="23"/>
      <c r="D431" s="23"/>
      <c r="F431" s="23"/>
      <c r="G431" s="23"/>
      <c r="H431" s="23"/>
      <c r="I431" s="23"/>
      <c r="K431" s="23"/>
      <c r="L431" s="23"/>
      <c r="M431" s="23"/>
      <c r="N431" s="23"/>
      <c r="P431" s="23"/>
      <c r="Q431" s="23"/>
      <c r="R431" s="23"/>
      <c r="S431" s="23"/>
      <c r="T431" s="23"/>
    </row>
    <row r="432" spans="1:20" ht="12.75" customHeight="1" x14ac:dyDescent="0.2">
      <c r="A432" s="23"/>
      <c r="B432" s="23"/>
      <c r="C432" s="23"/>
      <c r="D432" s="23"/>
      <c r="F432" s="23"/>
      <c r="G432" s="23"/>
      <c r="H432" s="23"/>
      <c r="I432" s="23"/>
      <c r="K432" s="23"/>
      <c r="L432" s="23"/>
      <c r="M432" s="23"/>
      <c r="N432" s="23"/>
      <c r="P432" s="23"/>
      <c r="Q432" s="23"/>
      <c r="R432" s="23"/>
      <c r="S432" s="23"/>
      <c r="T432" s="23"/>
    </row>
    <row r="433" spans="1:20" ht="12.75" customHeight="1" x14ac:dyDescent="0.2">
      <c r="A433" s="23"/>
      <c r="B433" s="23"/>
      <c r="C433" s="23"/>
      <c r="D433" s="23"/>
      <c r="F433" s="23"/>
      <c r="G433" s="23"/>
      <c r="H433" s="23"/>
      <c r="I433" s="23"/>
      <c r="K433" s="23"/>
      <c r="L433" s="23"/>
      <c r="M433" s="23"/>
      <c r="N433" s="23"/>
      <c r="P433" s="23"/>
      <c r="Q433" s="23"/>
      <c r="R433" s="23"/>
      <c r="S433" s="23"/>
      <c r="T433" s="23"/>
    </row>
    <row r="434" spans="1:20" ht="12.75" customHeight="1" x14ac:dyDescent="0.2">
      <c r="A434" s="23"/>
      <c r="B434" s="23"/>
      <c r="C434" s="23"/>
      <c r="D434" s="23"/>
      <c r="F434" s="23"/>
      <c r="G434" s="23"/>
      <c r="H434" s="23"/>
      <c r="I434" s="23"/>
      <c r="K434" s="23"/>
      <c r="L434" s="23"/>
      <c r="M434" s="23"/>
      <c r="N434" s="23"/>
      <c r="P434" s="23"/>
      <c r="Q434" s="23"/>
      <c r="R434" s="23"/>
      <c r="S434" s="23"/>
      <c r="T434" s="23"/>
    </row>
    <row r="435" spans="1:20" ht="12.75" customHeight="1" x14ac:dyDescent="0.2">
      <c r="A435" s="23"/>
      <c r="B435" s="23"/>
      <c r="C435" s="23"/>
      <c r="D435" s="23"/>
      <c r="F435" s="23"/>
      <c r="G435" s="23"/>
      <c r="H435" s="23"/>
      <c r="I435" s="23"/>
      <c r="K435" s="23"/>
      <c r="L435" s="23"/>
      <c r="M435" s="23"/>
      <c r="N435" s="23"/>
      <c r="P435" s="23"/>
      <c r="Q435" s="23"/>
      <c r="R435" s="23"/>
      <c r="S435" s="23"/>
      <c r="T435" s="23"/>
    </row>
    <row r="436" spans="1:20" ht="12.75" customHeight="1" x14ac:dyDescent="0.2">
      <c r="A436" s="23"/>
      <c r="B436" s="23"/>
      <c r="C436" s="23"/>
      <c r="D436" s="23"/>
      <c r="F436" s="23"/>
      <c r="G436" s="23"/>
      <c r="H436" s="23"/>
      <c r="I436" s="23"/>
      <c r="K436" s="23"/>
      <c r="L436" s="23"/>
      <c r="M436" s="23"/>
      <c r="N436" s="23"/>
      <c r="P436" s="23"/>
      <c r="Q436" s="23"/>
      <c r="R436" s="23"/>
      <c r="S436" s="23"/>
      <c r="T436" s="23"/>
    </row>
    <row r="437" spans="1:20" ht="12.75" customHeight="1" x14ac:dyDescent="0.2">
      <c r="A437" s="23"/>
      <c r="B437" s="23"/>
      <c r="C437" s="23"/>
      <c r="D437" s="23"/>
      <c r="F437" s="23"/>
      <c r="G437" s="23"/>
      <c r="H437" s="23"/>
      <c r="I437" s="23"/>
      <c r="K437" s="23"/>
      <c r="L437" s="23"/>
      <c r="M437" s="23"/>
      <c r="N437" s="23"/>
      <c r="P437" s="23"/>
      <c r="Q437" s="23"/>
      <c r="R437" s="23"/>
      <c r="S437" s="23"/>
      <c r="T437" s="23"/>
    </row>
    <row r="438" spans="1:20" ht="12.75" customHeight="1" x14ac:dyDescent="0.2">
      <c r="A438" s="23"/>
      <c r="B438" s="23"/>
      <c r="C438" s="23"/>
      <c r="D438" s="23"/>
      <c r="F438" s="23"/>
      <c r="G438" s="23"/>
      <c r="H438" s="23"/>
      <c r="I438" s="23"/>
      <c r="K438" s="23"/>
      <c r="L438" s="23"/>
      <c r="M438" s="23"/>
      <c r="N438" s="23"/>
      <c r="P438" s="23"/>
      <c r="Q438" s="23"/>
      <c r="R438" s="23"/>
      <c r="S438" s="23"/>
      <c r="T438" s="23"/>
    </row>
    <row r="439" spans="1:20" ht="12.75" customHeight="1" x14ac:dyDescent="0.2">
      <c r="A439" s="23"/>
      <c r="B439" s="23"/>
      <c r="C439" s="23"/>
      <c r="D439" s="23"/>
      <c r="F439" s="23"/>
      <c r="G439" s="23"/>
      <c r="H439" s="23"/>
      <c r="I439" s="23"/>
      <c r="K439" s="23"/>
      <c r="L439" s="23"/>
      <c r="M439" s="23"/>
      <c r="N439" s="23"/>
      <c r="P439" s="23"/>
      <c r="Q439" s="23"/>
      <c r="R439" s="23"/>
      <c r="S439" s="23"/>
      <c r="T439" s="23"/>
    </row>
    <row r="440" spans="1:20" ht="12.75" customHeight="1" x14ac:dyDescent="0.2">
      <c r="A440" s="23"/>
      <c r="B440" s="23"/>
      <c r="C440" s="23"/>
      <c r="D440" s="23"/>
      <c r="F440" s="23"/>
      <c r="G440" s="23"/>
      <c r="H440" s="23"/>
      <c r="I440" s="23"/>
      <c r="K440" s="23"/>
      <c r="L440" s="23"/>
      <c r="M440" s="23"/>
      <c r="N440" s="23"/>
      <c r="P440" s="23"/>
      <c r="Q440" s="23"/>
      <c r="R440" s="23"/>
      <c r="S440" s="23"/>
      <c r="T440" s="23"/>
    </row>
    <row r="441" spans="1:20" ht="12.75" customHeight="1" x14ac:dyDescent="0.2">
      <c r="A441" s="23"/>
      <c r="B441" s="23"/>
      <c r="C441" s="23"/>
      <c r="D441" s="23"/>
      <c r="F441" s="23"/>
      <c r="G441" s="23"/>
      <c r="H441" s="23"/>
      <c r="I441" s="23"/>
      <c r="K441" s="23"/>
      <c r="L441" s="23"/>
      <c r="M441" s="23"/>
      <c r="N441" s="23"/>
      <c r="P441" s="23"/>
      <c r="Q441" s="23"/>
      <c r="R441" s="23"/>
      <c r="S441" s="23"/>
      <c r="T441" s="23"/>
    </row>
    <row r="442" spans="1:20" ht="12.75" customHeight="1" x14ac:dyDescent="0.2">
      <c r="A442" s="23"/>
      <c r="B442" s="23"/>
      <c r="C442" s="23"/>
      <c r="D442" s="23"/>
      <c r="F442" s="23"/>
      <c r="G442" s="23"/>
      <c r="H442" s="23"/>
      <c r="I442" s="23"/>
      <c r="K442" s="23"/>
      <c r="L442" s="23"/>
      <c r="M442" s="23"/>
      <c r="N442" s="23"/>
      <c r="P442" s="23"/>
      <c r="Q442" s="23"/>
      <c r="R442" s="23"/>
      <c r="S442" s="23"/>
      <c r="T442" s="23"/>
    </row>
    <row r="443" spans="1:20" ht="12.75" customHeight="1" x14ac:dyDescent="0.2">
      <c r="A443" s="23"/>
      <c r="B443" s="23"/>
      <c r="C443" s="23"/>
      <c r="D443" s="23"/>
      <c r="F443" s="23"/>
      <c r="G443" s="23"/>
      <c r="H443" s="23"/>
      <c r="I443" s="23"/>
      <c r="K443" s="23"/>
      <c r="L443" s="23"/>
      <c r="M443" s="23"/>
      <c r="N443" s="23"/>
      <c r="P443" s="23"/>
      <c r="Q443" s="23"/>
      <c r="R443" s="23"/>
      <c r="S443" s="23"/>
      <c r="T443" s="23"/>
    </row>
    <row r="444" spans="1:20" ht="12.75" customHeight="1" x14ac:dyDescent="0.2">
      <c r="A444" s="23"/>
      <c r="B444" s="23"/>
      <c r="C444" s="23"/>
      <c r="D444" s="23"/>
      <c r="F444" s="23"/>
      <c r="G444" s="23"/>
      <c r="H444" s="23"/>
      <c r="I444" s="23"/>
      <c r="K444" s="23"/>
      <c r="L444" s="23"/>
      <c r="M444" s="23"/>
      <c r="N444" s="23"/>
      <c r="P444" s="23"/>
      <c r="Q444" s="23"/>
      <c r="R444" s="23"/>
      <c r="S444" s="23"/>
      <c r="T444" s="23"/>
    </row>
    <row r="445" spans="1:20" ht="12.75" customHeight="1" x14ac:dyDescent="0.2">
      <c r="A445" s="23"/>
      <c r="B445" s="23"/>
      <c r="C445" s="23"/>
      <c r="D445" s="23"/>
      <c r="F445" s="23"/>
      <c r="G445" s="23"/>
      <c r="H445" s="23"/>
      <c r="I445" s="23"/>
      <c r="K445" s="23"/>
      <c r="L445" s="23"/>
      <c r="M445" s="23"/>
      <c r="N445" s="23"/>
      <c r="P445" s="23"/>
      <c r="Q445" s="23"/>
      <c r="R445" s="23"/>
      <c r="S445" s="23"/>
      <c r="T445" s="23"/>
    </row>
    <row r="446" spans="1:20" ht="12.75" customHeight="1" x14ac:dyDescent="0.2">
      <c r="A446" s="23"/>
      <c r="B446" s="23"/>
      <c r="C446" s="23"/>
      <c r="D446" s="23"/>
      <c r="F446" s="23"/>
      <c r="G446" s="23"/>
      <c r="H446" s="23"/>
      <c r="I446" s="23"/>
      <c r="K446" s="23"/>
      <c r="L446" s="23"/>
      <c r="M446" s="23"/>
      <c r="N446" s="23"/>
      <c r="P446" s="23"/>
      <c r="Q446" s="23"/>
      <c r="R446" s="23"/>
      <c r="S446" s="23"/>
      <c r="T446" s="23"/>
    </row>
    <row r="447" spans="1:20" ht="12.75" customHeight="1" x14ac:dyDescent="0.2">
      <c r="A447" s="23"/>
      <c r="B447" s="23"/>
      <c r="C447" s="23"/>
      <c r="D447" s="23"/>
      <c r="F447" s="23"/>
      <c r="G447" s="23"/>
      <c r="H447" s="23"/>
      <c r="I447" s="23"/>
      <c r="K447" s="23"/>
      <c r="L447" s="23"/>
      <c r="M447" s="23"/>
      <c r="N447" s="23"/>
      <c r="P447" s="23"/>
      <c r="Q447" s="23"/>
      <c r="R447" s="23"/>
      <c r="S447" s="23"/>
      <c r="T447" s="23"/>
    </row>
    <row r="448" spans="1:20" ht="12.75" customHeight="1" x14ac:dyDescent="0.2">
      <c r="A448" s="23"/>
      <c r="B448" s="23"/>
      <c r="C448" s="23"/>
      <c r="D448" s="23"/>
      <c r="F448" s="23"/>
      <c r="G448" s="23"/>
      <c r="H448" s="23"/>
      <c r="I448" s="23"/>
      <c r="K448" s="23"/>
      <c r="L448" s="23"/>
      <c r="M448" s="23"/>
      <c r="N448" s="23"/>
      <c r="P448" s="23"/>
      <c r="Q448" s="23"/>
      <c r="R448" s="23"/>
      <c r="S448" s="23"/>
      <c r="T448" s="23"/>
    </row>
    <row r="449" spans="1:20" ht="12.75" customHeight="1" x14ac:dyDescent="0.2">
      <c r="A449" s="23"/>
      <c r="B449" s="23"/>
      <c r="C449" s="23"/>
      <c r="D449" s="23"/>
      <c r="F449" s="23"/>
      <c r="G449" s="23"/>
      <c r="H449" s="23"/>
      <c r="I449" s="23"/>
      <c r="K449" s="23"/>
      <c r="L449" s="23"/>
      <c r="M449" s="23"/>
      <c r="N449" s="23"/>
      <c r="P449" s="23"/>
      <c r="Q449" s="23"/>
      <c r="R449" s="23"/>
      <c r="S449" s="23"/>
      <c r="T449" s="23"/>
    </row>
    <row r="450" spans="1:20" ht="12.75" customHeight="1" x14ac:dyDescent="0.2">
      <c r="A450" s="23"/>
      <c r="B450" s="23"/>
      <c r="C450" s="23"/>
      <c r="D450" s="23"/>
      <c r="F450" s="23"/>
      <c r="G450" s="23"/>
      <c r="H450" s="23"/>
      <c r="I450" s="23"/>
      <c r="K450" s="23"/>
      <c r="L450" s="23"/>
      <c r="M450" s="23"/>
      <c r="N450" s="23"/>
      <c r="P450" s="23"/>
      <c r="Q450" s="23"/>
      <c r="R450" s="23"/>
      <c r="S450" s="23"/>
      <c r="T450" s="23"/>
    </row>
    <row r="451" spans="1:20" ht="12.75" customHeight="1" x14ac:dyDescent="0.2">
      <c r="A451" s="23"/>
      <c r="B451" s="23"/>
      <c r="C451" s="23"/>
      <c r="D451" s="23"/>
      <c r="F451" s="23"/>
      <c r="G451" s="23"/>
      <c r="H451" s="23"/>
      <c r="I451" s="23"/>
      <c r="K451" s="23"/>
      <c r="L451" s="23"/>
      <c r="M451" s="23"/>
      <c r="N451" s="23"/>
      <c r="P451" s="23"/>
      <c r="Q451" s="23"/>
      <c r="R451" s="23"/>
      <c r="S451" s="23"/>
      <c r="T451" s="23"/>
    </row>
    <row r="452" spans="1:20" ht="12.75" customHeight="1" x14ac:dyDescent="0.2">
      <c r="A452" s="23"/>
      <c r="B452" s="23"/>
      <c r="C452" s="23"/>
      <c r="D452" s="23"/>
      <c r="F452" s="23"/>
      <c r="G452" s="23"/>
      <c r="H452" s="23"/>
      <c r="I452" s="23"/>
      <c r="K452" s="23"/>
      <c r="L452" s="23"/>
      <c r="M452" s="23"/>
      <c r="N452" s="23"/>
      <c r="P452" s="23"/>
      <c r="Q452" s="23"/>
      <c r="R452" s="23"/>
      <c r="S452" s="23"/>
      <c r="T452" s="23"/>
    </row>
    <row r="453" spans="1:20" ht="12.75" customHeight="1" x14ac:dyDescent="0.2">
      <c r="A453" s="23"/>
      <c r="B453" s="23"/>
      <c r="C453" s="23"/>
      <c r="D453" s="23"/>
      <c r="F453" s="23"/>
      <c r="G453" s="23"/>
      <c r="H453" s="23"/>
      <c r="I453" s="23"/>
      <c r="K453" s="23"/>
      <c r="L453" s="23"/>
      <c r="M453" s="23"/>
      <c r="N453" s="23"/>
      <c r="P453" s="23"/>
      <c r="Q453" s="23"/>
      <c r="R453" s="23"/>
      <c r="S453" s="23"/>
      <c r="T453" s="23"/>
    </row>
    <row r="454" spans="1:20" ht="12.75" customHeight="1" x14ac:dyDescent="0.2">
      <c r="A454" s="23"/>
      <c r="B454" s="23"/>
      <c r="C454" s="23"/>
      <c r="D454" s="23"/>
      <c r="F454" s="23"/>
      <c r="G454" s="23"/>
      <c r="H454" s="23"/>
      <c r="I454" s="23"/>
      <c r="K454" s="23"/>
      <c r="L454" s="23"/>
      <c r="M454" s="23"/>
      <c r="N454" s="23"/>
      <c r="P454" s="23"/>
      <c r="Q454" s="23"/>
      <c r="R454" s="23"/>
      <c r="S454" s="23"/>
      <c r="T454" s="23"/>
    </row>
    <row r="455" spans="1:20" ht="12.75" customHeight="1" x14ac:dyDescent="0.2">
      <c r="A455" s="23"/>
      <c r="B455" s="23"/>
      <c r="C455" s="23"/>
      <c r="D455" s="23"/>
      <c r="F455" s="23"/>
      <c r="G455" s="23"/>
      <c r="H455" s="23"/>
      <c r="I455" s="23"/>
      <c r="K455" s="23"/>
      <c r="L455" s="23"/>
      <c r="M455" s="23"/>
      <c r="N455" s="23"/>
      <c r="P455" s="23"/>
      <c r="Q455" s="23"/>
      <c r="R455" s="23"/>
      <c r="S455" s="23"/>
      <c r="T455" s="23"/>
    </row>
    <row r="456" spans="1:20" ht="12.75" customHeight="1" x14ac:dyDescent="0.2">
      <c r="A456" s="23"/>
      <c r="B456" s="23"/>
      <c r="C456" s="23"/>
      <c r="D456" s="23"/>
      <c r="F456" s="23"/>
      <c r="G456" s="23"/>
      <c r="H456" s="23"/>
      <c r="I456" s="23"/>
      <c r="K456" s="23"/>
      <c r="L456" s="23"/>
      <c r="M456" s="23"/>
      <c r="N456" s="23"/>
      <c r="P456" s="23"/>
      <c r="Q456" s="23"/>
      <c r="R456" s="23"/>
      <c r="S456" s="23"/>
      <c r="T456" s="23"/>
    </row>
    <row r="457" spans="1:20" ht="12.75" customHeight="1" x14ac:dyDescent="0.2">
      <c r="A457" s="23"/>
      <c r="B457" s="23"/>
      <c r="C457" s="23"/>
      <c r="D457" s="23"/>
      <c r="F457" s="23"/>
      <c r="G457" s="23"/>
      <c r="H457" s="23"/>
      <c r="I457" s="23"/>
      <c r="K457" s="23"/>
      <c r="L457" s="23"/>
      <c r="M457" s="23"/>
      <c r="N457" s="23"/>
      <c r="P457" s="23"/>
      <c r="Q457" s="23"/>
      <c r="R457" s="23"/>
      <c r="S457" s="23"/>
      <c r="T457" s="23"/>
    </row>
    <row r="458" spans="1:20" ht="12.75" customHeight="1" x14ac:dyDescent="0.2">
      <c r="A458" s="23"/>
      <c r="B458" s="23"/>
      <c r="C458" s="23"/>
      <c r="D458" s="23"/>
      <c r="F458" s="23"/>
      <c r="G458" s="23"/>
      <c r="H458" s="23"/>
      <c r="I458" s="23"/>
      <c r="K458" s="23"/>
      <c r="L458" s="23"/>
      <c r="M458" s="23"/>
      <c r="N458" s="23"/>
      <c r="P458" s="23"/>
      <c r="Q458" s="23"/>
      <c r="R458" s="23"/>
      <c r="S458" s="23"/>
      <c r="T458" s="23"/>
    </row>
    <row r="459" spans="1:20" ht="12.75" customHeight="1" x14ac:dyDescent="0.2">
      <c r="A459" s="23"/>
      <c r="B459" s="23"/>
      <c r="C459" s="23"/>
      <c r="D459" s="23"/>
      <c r="F459" s="23"/>
      <c r="G459" s="23"/>
      <c r="H459" s="23"/>
      <c r="I459" s="23"/>
      <c r="K459" s="23"/>
      <c r="L459" s="23"/>
      <c r="M459" s="23"/>
      <c r="N459" s="23"/>
      <c r="P459" s="23"/>
      <c r="Q459" s="23"/>
      <c r="R459" s="23"/>
      <c r="S459" s="23"/>
      <c r="T459" s="23"/>
    </row>
    <row r="460" spans="1:20" ht="12.75" customHeight="1" x14ac:dyDescent="0.2">
      <c r="A460" s="23"/>
      <c r="B460" s="23"/>
      <c r="C460" s="23"/>
      <c r="D460" s="23"/>
      <c r="F460" s="23"/>
      <c r="G460" s="23"/>
      <c r="H460" s="23"/>
      <c r="I460" s="23"/>
      <c r="K460" s="23"/>
      <c r="L460" s="23"/>
      <c r="M460" s="23"/>
      <c r="N460" s="23"/>
      <c r="P460" s="23"/>
      <c r="Q460" s="23"/>
      <c r="R460" s="23"/>
      <c r="S460" s="23"/>
      <c r="T460" s="23"/>
    </row>
    <row r="461" spans="1:20" ht="12.75" customHeight="1" x14ac:dyDescent="0.2">
      <c r="A461" s="23"/>
      <c r="B461" s="23"/>
      <c r="C461" s="23"/>
      <c r="D461" s="23"/>
      <c r="F461" s="23"/>
      <c r="G461" s="23"/>
      <c r="H461" s="23"/>
      <c r="I461" s="23"/>
      <c r="K461" s="23"/>
      <c r="L461" s="23"/>
      <c r="M461" s="23"/>
      <c r="N461" s="23"/>
      <c r="P461" s="23"/>
      <c r="Q461" s="23"/>
      <c r="R461" s="23"/>
      <c r="S461" s="23"/>
      <c r="T461" s="23"/>
    </row>
    <row r="462" spans="1:20" ht="12.75" customHeight="1" x14ac:dyDescent="0.2">
      <c r="A462" s="23"/>
      <c r="B462" s="23"/>
      <c r="C462" s="23"/>
      <c r="D462" s="23"/>
      <c r="F462" s="23"/>
      <c r="G462" s="23"/>
      <c r="H462" s="23"/>
      <c r="I462" s="23"/>
      <c r="K462" s="23"/>
      <c r="L462" s="23"/>
      <c r="M462" s="23"/>
      <c r="N462" s="23"/>
      <c r="P462" s="23"/>
      <c r="Q462" s="23"/>
      <c r="R462" s="23"/>
      <c r="S462" s="23"/>
      <c r="T462" s="23"/>
    </row>
    <row r="463" spans="1:20" ht="12.75" customHeight="1" x14ac:dyDescent="0.2">
      <c r="A463" s="23"/>
      <c r="B463" s="23"/>
      <c r="C463" s="23"/>
      <c r="D463" s="23"/>
      <c r="F463" s="23"/>
      <c r="G463" s="23"/>
      <c r="H463" s="23"/>
      <c r="I463" s="23"/>
      <c r="K463" s="23"/>
      <c r="L463" s="23"/>
      <c r="M463" s="23"/>
      <c r="N463" s="23"/>
      <c r="P463" s="23"/>
      <c r="Q463" s="23"/>
      <c r="R463" s="23"/>
      <c r="S463" s="23"/>
      <c r="T463" s="23"/>
    </row>
    <row r="464" spans="1:20" ht="12.75" customHeight="1" x14ac:dyDescent="0.2">
      <c r="A464" s="23"/>
      <c r="B464" s="23"/>
      <c r="C464" s="23"/>
      <c r="D464" s="23"/>
      <c r="F464" s="23"/>
      <c r="G464" s="23"/>
      <c r="H464" s="23"/>
      <c r="I464" s="23"/>
      <c r="K464" s="23"/>
      <c r="L464" s="23"/>
      <c r="M464" s="23"/>
      <c r="N464" s="23"/>
      <c r="P464" s="23"/>
      <c r="Q464" s="23"/>
      <c r="R464" s="23"/>
      <c r="S464" s="23"/>
      <c r="T464" s="23"/>
    </row>
    <row r="465" spans="1:20" ht="12.75" customHeight="1" x14ac:dyDescent="0.2">
      <c r="A465" s="23"/>
      <c r="B465" s="23"/>
      <c r="C465" s="23"/>
      <c r="D465" s="23"/>
      <c r="F465" s="23"/>
      <c r="G465" s="23"/>
      <c r="H465" s="23"/>
      <c r="I465" s="23"/>
      <c r="K465" s="23"/>
      <c r="L465" s="23"/>
      <c r="M465" s="23"/>
      <c r="N465" s="23"/>
      <c r="P465" s="23"/>
      <c r="Q465" s="23"/>
      <c r="R465" s="23"/>
      <c r="S465" s="23"/>
      <c r="T465" s="23"/>
    </row>
    <row r="466" spans="1:20" ht="12.75" customHeight="1" x14ac:dyDescent="0.2">
      <c r="A466" s="23"/>
      <c r="B466" s="23"/>
      <c r="C466" s="23"/>
      <c r="D466" s="23"/>
      <c r="F466" s="23"/>
      <c r="G466" s="23"/>
      <c r="H466" s="23"/>
      <c r="I466" s="23"/>
      <c r="K466" s="23"/>
      <c r="L466" s="23"/>
      <c r="M466" s="23"/>
      <c r="N466" s="23"/>
      <c r="P466" s="23"/>
      <c r="Q466" s="23"/>
      <c r="R466" s="23"/>
      <c r="S466" s="23"/>
      <c r="T466" s="23"/>
    </row>
    <row r="467" spans="1:20" ht="12.75" customHeight="1" x14ac:dyDescent="0.2">
      <c r="A467" s="23"/>
      <c r="B467" s="23"/>
      <c r="C467" s="23"/>
      <c r="D467" s="23"/>
      <c r="F467" s="23"/>
      <c r="G467" s="23"/>
      <c r="H467" s="23"/>
      <c r="I467" s="23"/>
      <c r="K467" s="23"/>
      <c r="L467" s="23"/>
      <c r="M467" s="23"/>
      <c r="N467" s="23"/>
      <c r="P467" s="23"/>
      <c r="Q467" s="23"/>
      <c r="R467" s="23"/>
      <c r="S467" s="23"/>
      <c r="T467" s="23"/>
    </row>
    <row r="468" spans="1:20" ht="12.75" customHeight="1" x14ac:dyDescent="0.2">
      <c r="A468" s="23"/>
      <c r="B468" s="23"/>
      <c r="C468" s="23"/>
      <c r="D468" s="23"/>
      <c r="F468" s="23"/>
      <c r="G468" s="23"/>
      <c r="H468" s="23"/>
      <c r="I468" s="23"/>
      <c r="K468" s="23"/>
      <c r="L468" s="23"/>
      <c r="M468" s="23"/>
      <c r="N468" s="23"/>
      <c r="P468" s="23"/>
      <c r="Q468" s="23"/>
      <c r="R468" s="23"/>
      <c r="S468" s="23"/>
      <c r="T468" s="23"/>
    </row>
    <row r="469" spans="1:20" ht="12.75" customHeight="1" x14ac:dyDescent="0.2">
      <c r="A469" s="23"/>
      <c r="B469" s="23"/>
      <c r="C469" s="23"/>
      <c r="D469" s="23"/>
      <c r="F469" s="23"/>
      <c r="G469" s="23"/>
      <c r="H469" s="23"/>
      <c r="I469" s="23"/>
      <c r="K469" s="23"/>
      <c r="L469" s="23"/>
      <c r="M469" s="23"/>
      <c r="N469" s="23"/>
      <c r="P469" s="23"/>
      <c r="Q469" s="23"/>
      <c r="R469" s="23"/>
      <c r="S469" s="23"/>
      <c r="T469" s="23"/>
    </row>
    <row r="470" spans="1:20" ht="12.75" customHeight="1" x14ac:dyDescent="0.2">
      <c r="A470" s="23"/>
      <c r="B470" s="23"/>
      <c r="C470" s="23"/>
      <c r="D470" s="23"/>
      <c r="F470" s="23"/>
      <c r="G470" s="23"/>
      <c r="H470" s="23"/>
      <c r="I470" s="23"/>
      <c r="K470" s="23"/>
      <c r="L470" s="23"/>
      <c r="M470" s="23"/>
      <c r="N470" s="23"/>
      <c r="P470" s="23"/>
      <c r="Q470" s="23"/>
      <c r="R470" s="23"/>
      <c r="S470" s="23"/>
      <c r="T470" s="23"/>
    </row>
    <row r="471" spans="1:20" ht="12.75" customHeight="1" x14ac:dyDescent="0.2">
      <c r="A471" s="23"/>
      <c r="B471" s="23"/>
      <c r="C471" s="23"/>
      <c r="D471" s="23"/>
      <c r="F471" s="23"/>
      <c r="G471" s="23"/>
      <c r="H471" s="23"/>
      <c r="I471" s="23"/>
      <c r="K471" s="23"/>
      <c r="L471" s="23"/>
      <c r="M471" s="23"/>
      <c r="N471" s="23"/>
      <c r="P471" s="23"/>
      <c r="Q471" s="23"/>
      <c r="R471" s="23"/>
      <c r="S471" s="23"/>
      <c r="T471" s="23"/>
    </row>
    <row r="472" spans="1:20" ht="12.75" customHeight="1" x14ac:dyDescent="0.2">
      <c r="A472" s="23"/>
      <c r="B472" s="23"/>
      <c r="C472" s="23"/>
      <c r="D472" s="23"/>
      <c r="F472" s="23"/>
      <c r="G472" s="23"/>
      <c r="H472" s="23"/>
      <c r="I472" s="23"/>
      <c r="K472" s="23"/>
      <c r="L472" s="23"/>
      <c r="M472" s="23"/>
      <c r="N472" s="23"/>
      <c r="P472" s="23"/>
      <c r="Q472" s="23"/>
      <c r="R472" s="23"/>
      <c r="S472" s="23"/>
      <c r="T472" s="23"/>
    </row>
    <row r="473" spans="1:20" ht="12.75" customHeight="1" x14ac:dyDescent="0.2">
      <c r="A473" s="23"/>
      <c r="B473" s="23"/>
      <c r="C473" s="23"/>
      <c r="D473" s="23"/>
      <c r="F473" s="23"/>
      <c r="G473" s="23"/>
      <c r="H473" s="23"/>
      <c r="I473" s="23"/>
      <c r="K473" s="23"/>
      <c r="L473" s="23"/>
      <c r="M473" s="23"/>
      <c r="N473" s="23"/>
      <c r="P473" s="23"/>
      <c r="Q473" s="23"/>
      <c r="R473" s="23"/>
      <c r="S473" s="23"/>
      <c r="T473" s="23"/>
    </row>
    <row r="474" spans="1:20" ht="12.75" customHeight="1" x14ac:dyDescent="0.2">
      <c r="A474" s="23"/>
      <c r="B474" s="23"/>
      <c r="C474" s="23"/>
      <c r="D474" s="23"/>
      <c r="F474" s="23"/>
      <c r="G474" s="23"/>
      <c r="H474" s="23"/>
      <c r="I474" s="23"/>
      <c r="K474" s="23"/>
      <c r="L474" s="23"/>
      <c r="M474" s="23"/>
      <c r="N474" s="23"/>
      <c r="P474" s="23"/>
      <c r="Q474" s="23"/>
      <c r="R474" s="23"/>
      <c r="S474" s="23"/>
      <c r="T474" s="23"/>
    </row>
    <row r="475" spans="1:20" ht="12.75" customHeight="1" x14ac:dyDescent="0.2">
      <c r="A475" s="23"/>
      <c r="B475" s="23"/>
      <c r="C475" s="23"/>
      <c r="D475" s="23"/>
      <c r="F475" s="23"/>
      <c r="G475" s="23"/>
      <c r="H475" s="23"/>
      <c r="I475" s="23"/>
      <c r="K475" s="23"/>
      <c r="L475" s="23"/>
      <c r="M475" s="23"/>
      <c r="N475" s="23"/>
      <c r="P475" s="23"/>
      <c r="Q475" s="23"/>
      <c r="R475" s="23"/>
      <c r="S475" s="23"/>
      <c r="T475" s="23"/>
    </row>
    <row r="476" spans="1:20" ht="12.75" customHeight="1" x14ac:dyDescent="0.2">
      <c r="A476" s="23"/>
      <c r="B476" s="23"/>
      <c r="C476" s="23"/>
      <c r="D476" s="23"/>
      <c r="F476" s="23"/>
      <c r="G476" s="23"/>
      <c r="H476" s="23"/>
      <c r="I476" s="23"/>
      <c r="K476" s="23"/>
      <c r="L476" s="23"/>
      <c r="M476" s="23"/>
      <c r="N476" s="23"/>
      <c r="P476" s="23"/>
      <c r="Q476" s="23"/>
      <c r="R476" s="23"/>
      <c r="S476" s="23"/>
      <c r="T476" s="23"/>
    </row>
    <row r="477" spans="1:20" ht="12.75" customHeight="1" x14ac:dyDescent="0.2">
      <c r="A477" s="23"/>
      <c r="B477" s="23"/>
      <c r="C477" s="23"/>
      <c r="D477" s="23"/>
      <c r="F477" s="23"/>
      <c r="G477" s="23"/>
      <c r="H477" s="23"/>
      <c r="I477" s="23"/>
      <c r="K477" s="23"/>
      <c r="L477" s="23"/>
      <c r="M477" s="23"/>
      <c r="N477" s="23"/>
      <c r="P477" s="23"/>
      <c r="Q477" s="23"/>
      <c r="R477" s="23"/>
      <c r="S477" s="23"/>
      <c r="T477" s="23"/>
    </row>
    <row r="478" spans="1:20" ht="12.75" customHeight="1" x14ac:dyDescent="0.2">
      <c r="A478" s="23"/>
      <c r="B478" s="23"/>
      <c r="C478" s="23"/>
      <c r="D478" s="23"/>
      <c r="F478" s="23"/>
      <c r="G478" s="23"/>
      <c r="H478" s="23"/>
      <c r="I478" s="23"/>
      <c r="K478" s="23"/>
      <c r="L478" s="23"/>
      <c r="M478" s="23"/>
      <c r="N478" s="23"/>
      <c r="P478" s="23"/>
      <c r="Q478" s="23"/>
      <c r="R478" s="23"/>
      <c r="S478" s="23"/>
      <c r="T478" s="23"/>
    </row>
    <row r="479" spans="1:20" ht="12.75" customHeight="1" x14ac:dyDescent="0.2">
      <c r="A479" s="23"/>
      <c r="B479" s="23"/>
      <c r="C479" s="23"/>
      <c r="D479" s="23"/>
      <c r="F479" s="23"/>
      <c r="G479" s="23"/>
      <c r="H479" s="23"/>
      <c r="I479" s="23"/>
      <c r="K479" s="23"/>
      <c r="L479" s="23"/>
      <c r="M479" s="23"/>
      <c r="N479" s="23"/>
      <c r="P479" s="23"/>
      <c r="Q479" s="23"/>
      <c r="R479" s="23"/>
      <c r="S479" s="23"/>
      <c r="T479" s="23"/>
    </row>
    <row r="480" spans="1:20" ht="12.75" customHeight="1" x14ac:dyDescent="0.2">
      <c r="A480" s="23"/>
      <c r="B480" s="23"/>
      <c r="C480" s="23"/>
      <c r="D480" s="23"/>
      <c r="F480" s="23"/>
      <c r="G480" s="23"/>
      <c r="H480" s="23"/>
      <c r="I480" s="23"/>
      <c r="K480" s="23"/>
      <c r="L480" s="23"/>
      <c r="M480" s="23"/>
      <c r="N480" s="23"/>
      <c r="P480" s="23"/>
      <c r="Q480" s="23"/>
      <c r="R480" s="23"/>
      <c r="S480" s="23"/>
      <c r="T480" s="23"/>
    </row>
    <row r="481" spans="1:20" ht="12.75" customHeight="1" x14ac:dyDescent="0.2">
      <c r="A481" s="23"/>
      <c r="B481" s="23"/>
      <c r="C481" s="23"/>
      <c r="D481" s="23"/>
      <c r="F481" s="23"/>
      <c r="G481" s="23"/>
      <c r="H481" s="23"/>
      <c r="I481" s="23"/>
      <c r="K481" s="23"/>
      <c r="L481" s="23"/>
      <c r="M481" s="23"/>
      <c r="N481" s="23"/>
      <c r="P481" s="23"/>
      <c r="Q481" s="23"/>
      <c r="R481" s="23"/>
      <c r="S481" s="23"/>
      <c r="T481" s="23"/>
    </row>
    <row r="482" spans="1:20" ht="12.75" customHeight="1" x14ac:dyDescent="0.2">
      <c r="A482" s="23"/>
      <c r="B482" s="23"/>
      <c r="C482" s="23"/>
      <c r="D482" s="23"/>
      <c r="F482" s="23"/>
      <c r="G482" s="23"/>
      <c r="H482" s="23"/>
      <c r="I482" s="23"/>
      <c r="K482" s="23"/>
      <c r="L482" s="23"/>
      <c r="M482" s="23"/>
      <c r="N482" s="23"/>
      <c r="P482" s="23"/>
      <c r="Q482" s="23"/>
      <c r="R482" s="23"/>
      <c r="S482" s="23"/>
      <c r="T482" s="23"/>
    </row>
    <row r="483" spans="1:20" ht="12.75" customHeight="1" x14ac:dyDescent="0.2">
      <c r="A483" s="23"/>
      <c r="B483" s="23"/>
      <c r="C483" s="23"/>
      <c r="D483" s="23"/>
      <c r="F483" s="23"/>
      <c r="G483" s="23"/>
      <c r="H483" s="23"/>
      <c r="I483" s="23"/>
      <c r="K483" s="23"/>
      <c r="L483" s="23"/>
      <c r="M483" s="23"/>
      <c r="N483" s="23"/>
      <c r="P483" s="23"/>
      <c r="Q483" s="23"/>
      <c r="R483" s="23"/>
      <c r="S483" s="23"/>
      <c r="T483" s="23"/>
    </row>
    <row r="484" spans="1:20" ht="12.75" customHeight="1" x14ac:dyDescent="0.2">
      <c r="A484" s="23"/>
      <c r="B484" s="23"/>
      <c r="C484" s="23"/>
      <c r="D484" s="23"/>
      <c r="F484" s="23"/>
      <c r="G484" s="23"/>
      <c r="H484" s="23"/>
      <c r="I484" s="23"/>
      <c r="K484" s="23"/>
      <c r="L484" s="23"/>
      <c r="M484" s="23"/>
      <c r="N484" s="23"/>
      <c r="P484" s="23"/>
      <c r="Q484" s="23"/>
      <c r="R484" s="23"/>
      <c r="S484" s="23"/>
      <c r="T484" s="23"/>
    </row>
    <row r="485" spans="1:20" ht="12.75" customHeight="1" x14ac:dyDescent="0.2">
      <c r="A485" s="23"/>
      <c r="B485" s="23"/>
      <c r="C485" s="23"/>
      <c r="D485" s="23"/>
      <c r="K485" s="23"/>
      <c r="L485" s="23"/>
      <c r="M485" s="23"/>
      <c r="N485" s="23"/>
      <c r="P485" s="23"/>
      <c r="Q485" s="23"/>
      <c r="R485" s="23"/>
      <c r="S485" s="23"/>
      <c r="T485" s="23"/>
    </row>
    <row r="486" spans="1:20" ht="12.75" customHeight="1" x14ac:dyDescent="0.2">
      <c r="A486" s="23"/>
      <c r="B486" s="23"/>
      <c r="C486" s="23"/>
      <c r="D486" s="23"/>
      <c r="K486" s="23"/>
      <c r="L486" s="23"/>
      <c r="M486" s="23"/>
      <c r="N486" s="23"/>
      <c r="P486" s="23"/>
      <c r="Q486" s="23"/>
      <c r="R486" s="23"/>
      <c r="S486" s="23"/>
      <c r="T486" s="23"/>
    </row>
    <row r="487" spans="1:20" ht="12.75" customHeight="1" x14ac:dyDescent="0.2">
      <c r="P487" s="23"/>
      <c r="Q487" s="23"/>
      <c r="R487" s="23"/>
      <c r="S487" s="23"/>
      <c r="T487" s="23"/>
    </row>
    <row r="488" spans="1:20" ht="12.75" customHeight="1" x14ac:dyDescent="0.2">
      <c r="Q488" s="23"/>
      <c r="R488" s="23"/>
      <c r="S488" s="23"/>
      <c r="T488" s="23"/>
    </row>
  </sheetData>
  <mergeCells count="46">
    <mergeCell ref="C2:C3"/>
    <mergeCell ref="S33:S34"/>
    <mergeCell ref="R33:R34"/>
    <mergeCell ref="S43:T43"/>
    <mergeCell ref="S42:T42"/>
    <mergeCell ref="S41:T41"/>
    <mergeCell ref="O46:U53"/>
    <mergeCell ref="R39:R40"/>
    <mergeCell ref="S39:T40"/>
    <mergeCell ref="H2:H3"/>
    <mergeCell ref="I2:I3"/>
    <mergeCell ref="R2:R3"/>
    <mergeCell ref="S2:S3"/>
    <mergeCell ref="K2:L3"/>
    <mergeCell ref="M2:M3"/>
    <mergeCell ref="N2:N3"/>
    <mergeCell ref="R15:R16"/>
    <mergeCell ref="S15:S16"/>
    <mergeCell ref="T15:T16"/>
    <mergeCell ref="R27:R28"/>
    <mergeCell ref="S27:S28"/>
    <mergeCell ref="T27:T28"/>
    <mergeCell ref="A31:A40"/>
    <mergeCell ref="Q39:Q40"/>
    <mergeCell ref="K4:K6"/>
    <mergeCell ref="K7:K9"/>
    <mergeCell ref="K10:K17"/>
    <mergeCell ref="P4:P13"/>
    <mergeCell ref="Q27:Q28"/>
    <mergeCell ref="K18:K21"/>
    <mergeCell ref="A41:A44"/>
    <mergeCell ref="A2:B3"/>
    <mergeCell ref="F4:F7"/>
    <mergeCell ref="F11:F16"/>
    <mergeCell ref="F17:F20"/>
    <mergeCell ref="F21:F26"/>
    <mergeCell ref="A22:A24"/>
    <mergeCell ref="A25:A30"/>
    <mergeCell ref="F8:F10"/>
    <mergeCell ref="F31:F36"/>
    <mergeCell ref="F2:G3"/>
    <mergeCell ref="A4:A10"/>
    <mergeCell ref="A17:A21"/>
    <mergeCell ref="D2:D3"/>
    <mergeCell ref="F27:F30"/>
    <mergeCell ref="A11:A16"/>
  </mergeCells>
  <conditionalFormatting sqref="O46">
    <cfRule type="expression" dxfId="308" priority="1">
      <formula>$S$37&lt;0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BBE85-A926-4C8E-8B88-7DB6D74B069F}">
  <dimension ref="A1:CX488"/>
  <sheetViews>
    <sheetView rightToLeft="1" tabSelected="1" zoomScale="80" zoomScaleNormal="80" workbookViewId="0">
      <selection activeCell="D5" sqref="D5"/>
    </sheetView>
  </sheetViews>
  <sheetFormatPr defaultRowHeight="12.75" customHeight="1"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v>2000</v>
      </c>
      <c r="E4" s="26">
        <f>C4-D4</f>
        <v>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 t="shared" ref="W5:W13" si="3">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si="3"/>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203"/>
      <c r="X16" s="220"/>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2000</v>
      </c>
      <c r="W17" s="110">
        <f>U17-V17</f>
        <v>500</v>
      </c>
      <c r="X17" s="54">
        <f>IFERROR(V17/SUM($V$17:$V$25),0)</f>
        <v>1</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2" t="str">
        <f>תכנון!Q18</f>
        <v>תקשורת</v>
      </c>
      <c r="U18" s="42">
        <f>SUM(C11:C16)</f>
        <v>0</v>
      </c>
      <c r="V18" s="28">
        <f>SUM(D11:D16)</f>
        <v>0</v>
      </c>
      <c r="W18" s="109">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2" t="str">
        <f>תכנון!Q19</f>
        <v>ילדים וחינוך</v>
      </c>
      <c r="U19" s="42">
        <f>SUM(C17:C21)+SUM(I17:I20)</f>
        <v>0</v>
      </c>
      <c r="V19" s="28">
        <f>SUM(D17:D21)+SUM(J17:J20)</f>
        <v>0</v>
      </c>
      <c r="W19" s="109">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2" t="str">
        <f>תכנון!Q20</f>
        <v>רכב ותחבורה</v>
      </c>
      <c r="U20" s="42">
        <f>SUM(C22:C24)+SUM(I21:I26)</f>
        <v>0</v>
      </c>
      <c r="V20" s="28">
        <f>SUM(D22:D24)+SUM(J21:J26)</f>
        <v>0</v>
      </c>
      <c r="W20" s="109">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2" t="str">
        <f>תכנון!Q21</f>
        <v>בריאות וטיפוח</v>
      </c>
      <c r="U21" s="42">
        <f>SUM(C25:C30)+SUM(I11:I16)</f>
        <v>0</v>
      </c>
      <c r="V21" s="28">
        <f>SUM(D25:D30)+SUM(J11:J16)</f>
        <v>0</v>
      </c>
      <c r="W21" s="109">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2" t="str">
        <f>תכנון!Q22</f>
        <v>כספים ופיננסים</v>
      </c>
      <c r="U22" s="42">
        <f>SUM(C31:C40)+SUM(I27:I30)</f>
        <v>0</v>
      </c>
      <c r="V22" s="28">
        <f>SUM(D31:D40)+SUM(J27:J30)</f>
        <v>0</v>
      </c>
      <c r="W22" s="109">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2" t="str">
        <f>תכנון!Q23</f>
        <v>קניות שוטפות</v>
      </c>
      <c r="U23" s="42">
        <f>SUM(I8:I10)+SUM(O7:O9)</f>
        <v>0</v>
      </c>
      <c r="V23" s="28">
        <f>SUM(J8:J10)+SUM(P7:P9)</f>
        <v>0</v>
      </c>
      <c r="W23" s="109">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2" t="str">
        <f>תכנון!Q24</f>
        <v>בילויים</v>
      </c>
      <c r="U24" s="42">
        <f>SUM(O10:O17)</f>
        <v>0</v>
      </c>
      <c r="V24" s="28">
        <f>SUM(P10:P17)</f>
        <v>0</v>
      </c>
      <c r="W24" s="109">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3" t="str">
        <f>תכנון!Q25</f>
        <v>שונות</v>
      </c>
      <c r="U25" s="44">
        <f>SUM(C41:C44)+SUM(I31:I36)+SUM(O18:O21)</f>
        <v>0</v>
      </c>
      <c r="V25" s="31">
        <f>SUM(D41:D44)+SUM(J31:J36)+SUM(P18:P21)</f>
        <v>0</v>
      </c>
      <c r="W25" s="111">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51">
        <f>SUM(D4:D44)</f>
        <v>2000</v>
      </c>
      <c r="W30" s="84">
        <f>U30-V30</f>
        <v>500</v>
      </c>
      <c r="X30" s="65">
        <f>IFERROR(V30/SUM($V$30:$V$32),0)</f>
        <v>1</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51">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50">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124"/>
      <c r="V33" s="124"/>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2000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-2000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3"/>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תכנון!$S$41-'01.21'!V42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36">
        <f>תכנון!S42+'01.21'!V43</f>
        <v>0</v>
      </c>
      <c r="X43" s="237"/>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34">
        <f>תכנון!S43+'01.21'!V44</f>
        <v>0</v>
      </c>
      <c r="X44" s="235"/>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t="str">
        <f>IF(W38&lt;0,"אתם בחריגה!   יש לתקן בחודש הבא!",0)</f>
        <v>אתם בחריגה!   יש לתקן בחודש הבא!</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I2:I3"/>
    <mergeCell ref="A11:A16"/>
    <mergeCell ref="A25:A30"/>
    <mergeCell ref="A31:A40"/>
    <mergeCell ref="G31:G36"/>
    <mergeCell ref="A17:A21"/>
    <mergeCell ref="G21:G26"/>
    <mergeCell ref="A22:A24"/>
    <mergeCell ref="D2:D3"/>
    <mergeCell ref="E2:E3"/>
    <mergeCell ref="A4:A10"/>
    <mergeCell ref="A2:B3"/>
    <mergeCell ref="G2:H3"/>
    <mergeCell ref="J2:J3"/>
    <mergeCell ref="K2:K3"/>
    <mergeCell ref="O2:O3"/>
    <mergeCell ref="P2:P3"/>
    <mergeCell ref="Q2:Q3"/>
    <mergeCell ref="M2:N3"/>
    <mergeCell ref="M4:M6"/>
    <mergeCell ref="S4:S13"/>
    <mergeCell ref="M7:M9"/>
    <mergeCell ref="G8:G10"/>
    <mergeCell ref="M10:M17"/>
    <mergeCell ref="G11:G16"/>
    <mergeCell ref="G17:G20"/>
    <mergeCell ref="M18:M21"/>
    <mergeCell ref="A41:A44"/>
    <mergeCell ref="C2:C3"/>
    <mergeCell ref="V2:V3"/>
    <mergeCell ref="G27:G30"/>
    <mergeCell ref="W44:X44"/>
    <mergeCell ref="W43:X43"/>
    <mergeCell ref="W42:X42"/>
    <mergeCell ref="W40:X41"/>
    <mergeCell ref="T44:U44"/>
    <mergeCell ref="T43:U43"/>
    <mergeCell ref="T42:U42"/>
    <mergeCell ref="T40:U41"/>
    <mergeCell ref="V40:V41"/>
    <mergeCell ref="U2:U3"/>
    <mergeCell ref="W2:W3"/>
    <mergeCell ref="G4:G7"/>
    <mergeCell ref="R46:Y53"/>
    <mergeCell ref="X15:X16"/>
    <mergeCell ref="V15:V16"/>
    <mergeCell ref="U15:U16"/>
    <mergeCell ref="U28:U29"/>
    <mergeCell ref="V28:V29"/>
    <mergeCell ref="X28:X29"/>
    <mergeCell ref="T28:T29"/>
    <mergeCell ref="W28:W29"/>
    <mergeCell ref="W15:W16"/>
    <mergeCell ref="W34:W35"/>
    <mergeCell ref="V34:V35"/>
    <mergeCell ref="T38:U38"/>
    <mergeCell ref="T37:U37"/>
    <mergeCell ref="T36:U36"/>
  </mergeCells>
  <conditionalFormatting sqref="V4:V13">
    <cfRule type="containsBlanks" dxfId="307" priority="2">
      <formula>LEN(TRIM(V4))=0</formula>
    </cfRule>
    <cfRule type="cellIs" dxfId="306" priority="32" operator="greaterThan">
      <formula>U4*1.05</formula>
    </cfRule>
    <cfRule type="cellIs" dxfId="305" priority="33" operator="lessThan">
      <formula>U4*0.95</formula>
    </cfRule>
    <cfRule type="cellIs" dxfId="304" priority="34" operator="between">
      <formula>U4*1.05</formula>
      <formula>U4*0.95</formula>
    </cfRule>
  </conditionalFormatting>
  <conditionalFormatting sqref="R46">
    <cfRule type="expression" dxfId="303" priority="25">
      <formula>$T$35&lt;0</formula>
    </cfRule>
  </conditionalFormatting>
  <conditionalFormatting sqref="R46:Y53">
    <cfRule type="containsText" dxfId="302" priority="24" operator="containsText" text="אתם">
      <formula>NOT(ISERROR(SEARCH("אתם",R46)))</formula>
    </cfRule>
  </conditionalFormatting>
  <conditionalFormatting sqref="D4:D44">
    <cfRule type="containsBlanks" dxfId="301" priority="6">
      <formula>LEN(TRIM(D4))=0</formula>
    </cfRule>
    <cfRule type="cellIs" dxfId="300" priority="21" operator="lessThan">
      <formula>C4*0.95</formula>
    </cfRule>
    <cfRule type="cellIs" dxfId="299" priority="22" operator="greaterThan">
      <formula>C4*1.05</formula>
    </cfRule>
    <cfRule type="cellIs" dxfId="298" priority="23" operator="between">
      <formula>C4*1.05</formula>
      <formula>C4*0.95</formula>
    </cfRule>
  </conditionalFormatting>
  <conditionalFormatting sqref="P4:P21">
    <cfRule type="containsBlanks" dxfId="297" priority="3">
      <formula>LEN(TRIM(P4))=0</formula>
    </cfRule>
    <cfRule type="cellIs" dxfId="296" priority="18" operator="lessThan">
      <formula>O4*0.95</formula>
    </cfRule>
    <cfRule type="cellIs" dxfId="295" priority="19" operator="greaterThan">
      <formula>O4*1.05</formula>
    </cfRule>
    <cfRule type="cellIs" dxfId="294" priority="20" operator="between">
      <formula>O4*1.05</formula>
      <formula>O4*0.95</formula>
    </cfRule>
  </conditionalFormatting>
  <conditionalFormatting sqref="W17:W25 W30:W32 W4:W13">
    <cfRule type="cellIs" dxfId="293" priority="17" operator="lessThan">
      <formula>0</formula>
    </cfRule>
  </conditionalFormatting>
  <conditionalFormatting sqref="W38">
    <cfRule type="cellIs" dxfId="292" priority="16" operator="lessThan">
      <formula>0</formula>
    </cfRule>
  </conditionalFormatting>
  <conditionalFormatting sqref="V17:V25">
    <cfRule type="cellIs" dxfId="291" priority="1" operator="equal">
      <formula>0</formula>
    </cfRule>
    <cfRule type="cellIs" dxfId="290" priority="13" operator="lessThan">
      <formula>U17*0.9</formula>
    </cfRule>
    <cfRule type="cellIs" dxfId="289" priority="14" operator="greaterThan">
      <formula>U17*1.1</formula>
    </cfRule>
    <cfRule type="cellIs" dxfId="288" priority="15" operator="between">
      <formula>U17*1.1</formula>
      <formula>U17*0.9</formula>
    </cfRule>
  </conditionalFormatting>
  <conditionalFormatting sqref="J4:J36">
    <cfRule type="containsBlanks" dxfId="287" priority="5">
      <formula>LEN(TRIM(J4))=0</formula>
    </cfRule>
    <cfRule type="cellIs" dxfId="286" priority="7" operator="lessThan">
      <formula>I4*0.8</formula>
    </cfRule>
    <cfRule type="cellIs" dxfId="285" priority="8" operator="greaterThan">
      <formula>I4*1.2</formula>
    </cfRule>
    <cfRule type="cellIs" dxfId="284" priority="9" operator="between">
      <formula>I4*1.2</formula>
      <formula>I4*0.8</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8764-762E-4F8F-A4C9-894D8FEE4211}">
  <dimension ref="A1:CX488"/>
  <sheetViews>
    <sheetView rightToLeft="1" workbookViewId="0">
      <selection activeCell="D4" sqref="D4"/>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51">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51">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50">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'01.21'!W42:X42-'02.21'!V42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V43+'01.21'!W43:X43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V44+'01.21'!W44:X44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283" priority="36">
      <formula>$T$35&lt;0</formula>
    </cfRule>
  </conditionalFormatting>
  <conditionalFormatting sqref="R46:Y53">
    <cfRule type="containsText" dxfId="282" priority="35" operator="containsText" text="אתם">
      <formula>NOT(ISERROR(SEARCH("אתם",R46)))</formula>
    </cfRule>
  </conditionalFormatting>
  <conditionalFormatting sqref="W17:W25 W30:W32">
    <cfRule type="cellIs" dxfId="281" priority="28" operator="lessThan">
      <formula>0</formula>
    </cfRule>
  </conditionalFormatting>
  <conditionalFormatting sqref="W38">
    <cfRule type="cellIs" dxfId="280" priority="23" operator="lessThan">
      <formula>0</formula>
    </cfRule>
  </conditionalFormatting>
  <conditionalFormatting sqref="D4:D44">
    <cfRule type="containsBlanks" dxfId="279" priority="19">
      <formula>LEN(TRIM(D4))=0</formula>
    </cfRule>
    <cfRule type="cellIs" dxfId="278" priority="20" operator="lessThan">
      <formula>C4*0.95</formula>
    </cfRule>
    <cfRule type="cellIs" dxfId="277" priority="21" operator="greaterThan">
      <formula>C4*1.05</formula>
    </cfRule>
    <cfRule type="cellIs" dxfId="276" priority="22" operator="between">
      <formula>C4*1.05</formula>
      <formula>C4*0.95</formula>
    </cfRule>
  </conditionalFormatting>
  <conditionalFormatting sqref="J4:J36">
    <cfRule type="containsBlanks" dxfId="275" priority="15">
      <formula>LEN(TRIM(J4))=0</formula>
    </cfRule>
    <cfRule type="cellIs" dxfId="274" priority="16" operator="lessThan">
      <formula>I4*0.8</formula>
    </cfRule>
    <cfRule type="cellIs" dxfId="273" priority="17" operator="greaterThan">
      <formula>I4*1.2</formula>
    </cfRule>
    <cfRule type="cellIs" dxfId="272" priority="18" operator="between">
      <formula>I4*1.2</formula>
      <formula>I4*0.8</formula>
    </cfRule>
  </conditionalFormatting>
  <conditionalFormatting sqref="P4:P21">
    <cfRule type="containsBlanks" dxfId="271" priority="11">
      <formula>LEN(TRIM(P4))=0</formula>
    </cfRule>
    <cfRule type="cellIs" dxfId="270" priority="12" operator="lessThan">
      <formula>O4*0.95</formula>
    </cfRule>
    <cfRule type="cellIs" dxfId="269" priority="13" operator="greaterThan">
      <formula>O4*1.05</formula>
    </cfRule>
    <cfRule type="cellIs" dxfId="268" priority="14" operator="between">
      <formula>O4*1.05</formula>
      <formula>O4*0.95</formula>
    </cfRule>
  </conditionalFormatting>
  <conditionalFormatting sqref="V4:V13">
    <cfRule type="containsBlanks" dxfId="267" priority="4">
      <formula>LEN(TRIM(V4))=0</formula>
    </cfRule>
    <cfRule type="cellIs" dxfId="266" priority="8" operator="greaterThan">
      <formula>U4*1.05</formula>
    </cfRule>
    <cfRule type="cellIs" dxfId="265" priority="9" operator="lessThan">
      <formula>U4*0.95</formula>
    </cfRule>
    <cfRule type="cellIs" dxfId="264" priority="10" operator="between">
      <formula>U4*1.05</formula>
      <formula>U4*0.95</formula>
    </cfRule>
  </conditionalFormatting>
  <conditionalFormatting sqref="V17:V25">
    <cfRule type="cellIs" dxfId="263" priority="3" operator="equal">
      <formula>0</formula>
    </cfRule>
    <cfRule type="cellIs" dxfId="262" priority="5" operator="lessThan">
      <formula>U17*0.9</formula>
    </cfRule>
    <cfRule type="cellIs" dxfId="261" priority="6" operator="greaterThan">
      <formula>U17*1.1</formula>
    </cfRule>
    <cfRule type="cellIs" dxfId="260" priority="7" operator="between">
      <formula>U17*1.1</formula>
      <formula>U17*0.9</formula>
    </cfRule>
  </conditionalFormatting>
  <conditionalFormatting sqref="W4:W13">
    <cfRule type="cellIs" dxfId="259" priority="1" operator="lessThan">
      <formula>0</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CA744-E252-45D2-BBF7-3FCA2E2C7E49}">
  <dimension ref="A1:CX488"/>
  <sheetViews>
    <sheetView rightToLeft="1" workbookViewId="0">
      <selection activeCell="A4" sqref="A4:A10"/>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118">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118">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117">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5"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8"/>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'02.21'!W42:X42-V42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V43+'02.21'!W43:X43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V44+'02.21'!W44:X44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7">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W28:W29"/>
    <mergeCell ref="X28:X29"/>
    <mergeCell ref="A41:A44"/>
    <mergeCell ref="T42:U42"/>
    <mergeCell ref="W42:X42"/>
    <mergeCell ref="T43:U43"/>
    <mergeCell ref="W43:X43"/>
    <mergeCell ref="T44:U44"/>
    <mergeCell ref="W44:X44"/>
    <mergeCell ref="A31:A40"/>
    <mergeCell ref="G31:G36"/>
    <mergeCell ref="V34:V35"/>
    <mergeCell ref="T36:U36"/>
    <mergeCell ref="T28:T29"/>
    <mergeCell ref="U28:U29"/>
    <mergeCell ref="V28:V29"/>
    <mergeCell ref="R46:Y53"/>
    <mergeCell ref="T37:U37"/>
    <mergeCell ref="T38:U38"/>
    <mergeCell ref="T40:U41"/>
    <mergeCell ref="V40:V41"/>
    <mergeCell ref="W40:X41"/>
  </mergeCells>
  <conditionalFormatting sqref="R46">
    <cfRule type="expression" dxfId="258" priority="40">
      <formula>$T$35&lt;0</formula>
    </cfRule>
  </conditionalFormatting>
  <conditionalFormatting sqref="R46:Y53">
    <cfRule type="containsText" dxfId="257" priority="39" operator="containsText" text="אתם">
      <formula>NOT(ISERROR(SEARCH("אתם",R46)))</formula>
    </cfRule>
  </conditionalFormatting>
  <conditionalFormatting sqref="W17:W25">
    <cfRule type="cellIs" dxfId="256" priority="32" operator="lessThan">
      <formula>0</formula>
    </cfRule>
  </conditionalFormatting>
  <conditionalFormatting sqref="W30:W32">
    <cfRule type="cellIs" dxfId="255" priority="27" operator="lessThan">
      <formula>0</formula>
    </cfRule>
  </conditionalFormatting>
  <conditionalFormatting sqref="W38">
    <cfRule type="cellIs" dxfId="254" priority="26" operator="lessThan">
      <formula>0</formula>
    </cfRule>
  </conditionalFormatting>
  <conditionalFormatting sqref="W34:W35">
    <cfRule type="containsBlanks" dxfId="253" priority="22">
      <formula>LEN(TRIM(W34))=0</formula>
    </cfRule>
    <cfRule type="cellIs" dxfId="252" priority="23" operator="lessThan">
      <formula>V34*0.95</formula>
    </cfRule>
    <cfRule type="cellIs" dxfId="251" priority="24" operator="greaterThan">
      <formula>V34*1.05</formula>
    </cfRule>
    <cfRule type="cellIs" dxfId="250" priority="25" operator="between">
      <formula>V34*1.05</formula>
      <formula>V34*0.95</formula>
    </cfRule>
  </conditionalFormatting>
  <conditionalFormatting sqref="D4:D44">
    <cfRule type="containsBlanks" dxfId="249" priority="18">
      <formula>LEN(TRIM(D4))=0</formula>
    </cfRule>
    <cfRule type="cellIs" dxfId="248" priority="19" operator="lessThan">
      <formula>C4*0.95</formula>
    </cfRule>
    <cfRule type="cellIs" dxfId="247" priority="20" operator="greaterThan">
      <formula>C4*1.05</formula>
    </cfRule>
    <cfRule type="cellIs" dxfId="246" priority="21" operator="between">
      <formula>C4*1.05</formula>
      <formula>C4*0.95</formula>
    </cfRule>
  </conditionalFormatting>
  <conditionalFormatting sqref="J4:J36">
    <cfRule type="containsBlanks" dxfId="245" priority="14">
      <formula>LEN(TRIM(J4))=0</formula>
    </cfRule>
    <cfRule type="cellIs" dxfId="244" priority="15" operator="lessThan">
      <formula>I4*0.8</formula>
    </cfRule>
    <cfRule type="cellIs" dxfId="243" priority="16" operator="greaterThan">
      <formula>I4*1.2</formula>
    </cfRule>
    <cfRule type="cellIs" dxfId="242" priority="17" operator="between">
      <formula>I4*1.2</formula>
      <formula>I4*0.8</formula>
    </cfRule>
  </conditionalFormatting>
  <conditionalFormatting sqref="P4:P21">
    <cfRule type="containsBlanks" dxfId="241" priority="10">
      <formula>LEN(TRIM(P4))=0</formula>
    </cfRule>
    <cfRule type="cellIs" dxfId="240" priority="11" operator="lessThan">
      <formula>O4*0.95</formula>
    </cfRule>
    <cfRule type="cellIs" dxfId="239" priority="12" operator="greaterThan">
      <formula>O4*1.05</formula>
    </cfRule>
    <cfRule type="cellIs" dxfId="238" priority="13" operator="between">
      <formula>O4*1.05</formula>
      <formula>O4*0.95</formula>
    </cfRule>
  </conditionalFormatting>
  <conditionalFormatting sqref="V4:V13">
    <cfRule type="containsBlanks" dxfId="237" priority="3">
      <formula>LEN(TRIM(V4))=0</formula>
    </cfRule>
    <cfRule type="cellIs" dxfId="236" priority="7" operator="greaterThan">
      <formula>U4*1.05</formula>
    </cfRule>
    <cfRule type="cellIs" dxfId="235" priority="8" operator="lessThan">
      <formula>U4*0.95</formula>
    </cfRule>
    <cfRule type="cellIs" dxfId="234" priority="9" operator="between">
      <formula>U4*1.05</formula>
      <formula>U4*0.95</formula>
    </cfRule>
  </conditionalFormatting>
  <conditionalFormatting sqref="V17:V25">
    <cfRule type="cellIs" dxfId="233" priority="2" operator="equal">
      <formula>0</formula>
    </cfRule>
    <cfRule type="cellIs" dxfId="232" priority="4" operator="lessThan">
      <formula>U17*0.9</formula>
    </cfRule>
    <cfRule type="cellIs" dxfId="231" priority="5" operator="greaterThan">
      <formula>U17*1.1</formula>
    </cfRule>
    <cfRule type="cellIs" dxfId="230" priority="6" operator="between">
      <formula>U17*1.1</formula>
      <formula>U17*0.9</formula>
    </cfRule>
  </conditionalFormatting>
  <conditionalFormatting sqref="W4:W13">
    <cfRule type="cellIs" dxfId="229" priority="1" operator="lessThan">
      <formula>0</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44CBF-66CF-49A1-BADF-1E84316A3A8D}">
  <dimension ref="A1:CX488"/>
  <sheetViews>
    <sheetView rightToLeft="1" topLeftCell="D1" zoomScale="90" zoomScaleNormal="90" workbookViewId="0">
      <selection activeCell="W4" sqref="W4:W13"/>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118">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118">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117">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'03.21'!W42:X42-V42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V43+'03.21'!W43:X43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V44+'03.21'!W44:X44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228" priority="36">
      <formula>$T$35&lt;0</formula>
    </cfRule>
  </conditionalFormatting>
  <conditionalFormatting sqref="R46:Y53">
    <cfRule type="containsText" dxfId="227" priority="35" operator="containsText" text="אתם">
      <formula>NOT(ISERROR(SEARCH("אתם",R46)))</formula>
    </cfRule>
  </conditionalFormatting>
  <conditionalFormatting sqref="W17:W25">
    <cfRule type="cellIs" dxfId="226" priority="28" operator="lessThan">
      <formula>0</formula>
    </cfRule>
  </conditionalFormatting>
  <conditionalFormatting sqref="W30:W32">
    <cfRule type="cellIs" dxfId="225" priority="23" operator="lessThan">
      <formula>0</formula>
    </cfRule>
  </conditionalFormatting>
  <conditionalFormatting sqref="W38">
    <cfRule type="cellIs" dxfId="224" priority="22" operator="lessThan">
      <formula>0</formula>
    </cfRule>
  </conditionalFormatting>
  <conditionalFormatting sqref="D4:D44">
    <cfRule type="containsBlanks" dxfId="223" priority="18">
      <formula>LEN(TRIM(D4))=0</formula>
    </cfRule>
    <cfRule type="cellIs" dxfId="222" priority="19" operator="lessThan">
      <formula>C4*0.95</formula>
    </cfRule>
    <cfRule type="cellIs" dxfId="221" priority="20" operator="greaterThan">
      <formula>C4*1.05</formula>
    </cfRule>
    <cfRule type="cellIs" dxfId="220" priority="21" operator="between">
      <formula>C4*1.05</formula>
      <formula>C4*0.95</formula>
    </cfRule>
  </conditionalFormatting>
  <conditionalFormatting sqref="J4:J36">
    <cfRule type="containsBlanks" dxfId="219" priority="14">
      <formula>LEN(TRIM(J4))=0</formula>
    </cfRule>
    <cfRule type="cellIs" dxfId="218" priority="15" operator="lessThan">
      <formula>I4*0.8</formula>
    </cfRule>
    <cfRule type="cellIs" dxfId="217" priority="16" operator="greaterThan">
      <formula>I4*1.2</formula>
    </cfRule>
    <cfRule type="cellIs" dxfId="216" priority="17" operator="between">
      <formula>I4*1.2</formula>
      <formula>I4*0.8</formula>
    </cfRule>
  </conditionalFormatting>
  <conditionalFormatting sqref="P4:P21">
    <cfRule type="containsBlanks" dxfId="215" priority="10">
      <formula>LEN(TRIM(P4))=0</formula>
    </cfRule>
    <cfRule type="cellIs" dxfId="214" priority="11" operator="lessThan">
      <formula>O4*0.95</formula>
    </cfRule>
    <cfRule type="cellIs" dxfId="213" priority="12" operator="greaterThan">
      <formula>O4*1.05</formula>
    </cfRule>
    <cfRule type="cellIs" dxfId="212" priority="13" operator="between">
      <formula>O4*1.05</formula>
      <formula>O4*0.95</formula>
    </cfRule>
  </conditionalFormatting>
  <conditionalFormatting sqref="V4:V13">
    <cfRule type="containsBlanks" dxfId="211" priority="3">
      <formula>LEN(TRIM(V4))=0</formula>
    </cfRule>
    <cfRule type="cellIs" dxfId="210" priority="7" operator="greaterThan">
      <formula>U4*1.05</formula>
    </cfRule>
    <cfRule type="cellIs" dxfId="209" priority="8" operator="lessThan">
      <formula>U4*0.95</formula>
    </cfRule>
    <cfRule type="cellIs" dxfId="208" priority="9" operator="between">
      <formula>U4*1.05</formula>
      <formula>U4*0.95</formula>
    </cfRule>
  </conditionalFormatting>
  <conditionalFormatting sqref="V17:V25">
    <cfRule type="cellIs" dxfId="207" priority="2" operator="equal">
      <formula>0</formula>
    </cfRule>
    <cfRule type="cellIs" dxfId="206" priority="4" operator="lessThan">
      <formula>U17*0.9</formula>
    </cfRule>
    <cfRule type="cellIs" dxfId="205" priority="5" operator="greaterThan">
      <formula>U17*1.1</formula>
    </cfRule>
    <cfRule type="cellIs" dxfId="204" priority="6" operator="between">
      <formula>U17*1.1</formula>
      <formula>U17*0.9</formula>
    </cfRule>
  </conditionalFormatting>
  <conditionalFormatting sqref="W4:W13">
    <cfRule type="cellIs" dxfId="203" priority="1" operator="lessThan">
      <formula>0</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B59F-8281-43BE-83DB-48ACC690EEEC}">
  <dimension ref="A1:CX488"/>
  <sheetViews>
    <sheetView rightToLeft="1" workbookViewId="0">
      <selection activeCell="A4" sqref="A4:A10"/>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118">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118">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117">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'04.21'!W42:X42-V42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V43+'04.21'!W43:X43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V44+'04.21'!W44:X44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202" priority="40">
      <formula>$T$35&lt;0</formula>
    </cfRule>
  </conditionalFormatting>
  <conditionalFormatting sqref="R46:Y53">
    <cfRule type="containsText" dxfId="201" priority="39" operator="containsText" text="אתם">
      <formula>NOT(ISERROR(SEARCH("אתם",R46)))</formula>
    </cfRule>
  </conditionalFormatting>
  <conditionalFormatting sqref="W17:W25">
    <cfRule type="cellIs" dxfId="200" priority="32" operator="lessThan">
      <formula>0</formula>
    </cfRule>
  </conditionalFormatting>
  <conditionalFormatting sqref="W30:W32">
    <cfRule type="cellIs" dxfId="199" priority="27" operator="lessThan">
      <formula>0</formula>
    </cfRule>
  </conditionalFormatting>
  <conditionalFormatting sqref="W38">
    <cfRule type="cellIs" dxfId="198" priority="26" operator="lessThan">
      <formula>0</formula>
    </cfRule>
  </conditionalFormatting>
  <conditionalFormatting sqref="D4:D44">
    <cfRule type="containsBlanks" dxfId="197" priority="18">
      <formula>LEN(TRIM(D4))=0</formula>
    </cfRule>
    <cfRule type="cellIs" dxfId="196" priority="19" operator="lessThan">
      <formula>C4*0.95</formula>
    </cfRule>
    <cfRule type="cellIs" dxfId="195" priority="20" operator="greaterThan">
      <formula>C4*1.05</formula>
    </cfRule>
    <cfRule type="cellIs" dxfId="194" priority="21" operator="between">
      <formula>C4*1.05</formula>
      <formula>C4*0.95</formula>
    </cfRule>
  </conditionalFormatting>
  <conditionalFormatting sqref="J4:J36">
    <cfRule type="containsBlanks" dxfId="193" priority="14">
      <formula>LEN(TRIM(J4))=0</formula>
    </cfRule>
    <cfRule type="cellIs" dxfId="192" priority="15" operator="lessThan">
      <formula>I4*0.8</formula>
    </cfRule>
    <cfRule type="cellIs" dxfId="191" priority="16" operator="greaterThan">
      <formula>I4*1.2</formula>
    </cfRule>
    <cfRule type="cellIs" dxfId="190" priority="17" operator="between">
      <formula>I4*1.2</formula>
      <formula>I4*0.8</formula>
    </cfRule>
  </conditionalFormatting>
  <conditionalFormatting sqref="P4:P21">
    <cfRule type="containsBlanks" dxfId="189" priority="10">
      <formula>LEN(TRIM(P4))=0</formula>
    </cfRule>
    <cfRule type="cellIs" dxfId="188" priority="11" operator="lessThan">
      <formula>O4*0.95</formula>
    </cfRule>
    <cfRule type="cellIs" dxfId="187" priority="12" operator="greaterThan">
      <formula>O4*1.05</formula>
    </cfRule>
    <cfRule type="cellIs" dxfId="186" priority="13" operator="between">
      <formula>O4*1.05</formula>
      <formula>O4*0.95</formula>
    </cfRule>
  </conditionalFormatting>
  <conditionalFormatting sqref="V4:V13">
    <cfRule type="containsBlanks" dxfId="185" priority="3">
      <formula>LEN(TRIM(V4))=0</formula>
    </cfRule>
    <cfRule type="cellIs" dxfId="184" priority="7" operator="greaterThan">
      <formula>U4*1.05</formula>
    </cfRule>
    <cfRule type="cellIs" dxfId="183" priority="8" operator="lessThan">
      <formula>U4*0.95</formula>
    </cfRule>
    <cfRule type="cellIs" dxfId="182" priority="9" operator="between">
      <formula>U4*1.05</formula>
      <formula>U4*0.95</formula>
    </cfRule>
  </conditionalFormatting>
  <conditionalFormatting sqref="V17:V25">
    <cfRule type="cellIs" dxfId="181" priority="2" operator="equal">
      <formula>0</formula>
    </cfRule>
    <cfRule type="cellIs" dxfId="180" priority="4" operator="lessThan">
      <formula>U17*0.9</formula>
    </cfRule>
    <cfRule type="cellIs" dxfId="179" priority="5" operator="greaterThan">
      <formula>U17*1.1</formula>
    </cfRule>
    <cfRule type="cellIs" dxfId="178" priority="6" operator="between">
      <formula>U17*1.1</formula>
      <formula>U17*0.9</formula>
    </cfRule>
  </conditionalFormatting>
  <conditionalFormatting sqref="W4:W13">
    <cfRule type="cellIs" dxfId="177" priority="1" operator="lessThan">
      <formula>0</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00E19-8C40-4CF4-BB97-B24BF6A6D9D6}">
  <dimension ref="A1:CX488"/>
  <sheetViews>
    <sheetView rightToLeft="1" topLeftCell="B1" workbookViewId="0">
      <selection activeCell="B4" sqref="B4"/>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'05.21'!W42:X42-V42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36">
        <f>תכנון!S42+'01.21'!V43</f>
        <v>0</v>
      </c>
      <c r="X43" s="237"/>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34">
        <f>תכנון!S43+'01.21'!V44</f>
        <v>0</v>
      </c>
      <c r="X44" s="235"/>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176" priority="35">
      <formula>$T$35&lt;0</formula>
    </cfRule>
  </conditionalFormatting>
  <conditionalFormatting sqref="R46:Y53">
    <cfRule type="containsText" dxfId="175" priority="34" operator="containsText" text="אתם">
      <formula>NOT(ISERROR(SEARCH("אתם",R46)))</formula>
    </cfRule>
  </conditionalFormatting>
  <conditionalFormatting sqref="W17:W25 W30:W32">
    <cfRule type="cellIs" dxfId="174" priority="27" operator="lessThan">
      <formula>0</formula>
    </cfRule>
  </conditionalFormatting>
  <conditionalFormatting sqref="W38">
    <cfRule type="cellIs" dxfId="173" priority="22" operator="lessThan">
      <formula>0</formula>
    </cfRule>
  </conditionalFormatting>
  <conditionalFormatting sqref="D4:D44">
    <cfRule type="containsBlanks" dxfId="172" priority="18">
      <formula>LEN(TRIM(D4))=0</formula>
    </cfRule>
    <cfRule type="cellIs" dxfId="171" priority="19" operator="lessThan">
      <formula>C4*0.95</formula>
    </cfRule>
    <cfRule type="cellIs" dxfId="170" priority="20" operator="greaterThan">
      <formula>C4*1.05</formula>
    </cfRule>
    <cfRule type="cellIs" dxfId="169" priority="21" operator="between">
      <formula>C4*1.05</formula>
      <formula>C4*0.95</formula>
    </cfRule>
  </conditionalFormatting>
  <conditionalFormatting sqref="J4:J36">
    <cfRule type="containsBlanks" dxfId="168" priority="14">
      <formula>LEN(TRIM(J4))=0</formula>
    </cfRule>
    <cfRule type="cellIs" dxfId="167" priority="15" operator="lessThan">
      <formula>I4*0.8</formula>
    </cfRule>
    <cfRule type="cellIs" dxfId="166" priority="16" operator="greaterThan">
      <formula>I4*1.2</formula>
    </cfRule>
    <cfRule type="cellIs" dxfId="165" priority="17" operator="between">
      <formula>I4*1.2</formula>
      <formula>I4*0.8</formula>
    </cfRule>
  </conditionalFormatting>
  <conditionalFormatting sqref="P4:P21">
    <cfRule type="containsBlanks" dxfId="164" priority="10">
      <formula>LEN(TRIM(P4))=0</formula>
    </cfRule>
    <cfRule type="cellIs" dxfId="163" priority="11" operator="lessThan">
      <formula>O4*0.95</formula>
    </cfRule>
    <cfRule type="cellIs" dxfId="162" priority="12" operator="greaterThan">
      <formula>O4*1.05</formula>
    </cfRule>
    <cfRule type="cellIs" dxfId="161" priority="13" operator="between">
      <formula>O4*1.05</formula>
      <formula>O4*0.95</formula>
    </cfRule>
  </conditionalFormatting>
  <conditionalFormatting sqref="V4:V13">
    <cfRule type="containsBlanks" dxfId="160" priority="3">
      <formula>LEN(TRIM(V4))=0</formula>
    </cfRule>
    <cfRule type="cellIs" dxfId="159" priority="7" operator="greaterThan">
      <formula>U4*1.05</formula>
    </cfRule>
    <cfRule type="cellIs" dxfId="158" priority="8" operator="lessThan">
      <formula>U4*0.95</formula>
    </cfRule>
    <cfRule type="cellIs" dxfId="157" priority="9" operator="between">
      <formula>U4*1.05</formula>
      <formula>U4*0.95</formula>
    </cfRule>
  </conditionalFormatting>
  <conditionalFormatting sqref="V17:V25">
    <cfRule type="cellIs" dxfId="156" priority="2" operator="equal">
      <formula>0</formula>
    </cfRule>
    <cfRule type="cellIs" dxfId="155" priority="4" operator="lessThan">
      <formula>U17*0.9</formula>
    </cfRule>
    <cfRule type="cellIs" dxfId="154" priority="5" operator="greaterThan">
      <formula>U17*1.1</formula>
    </cfRule>
    <cfRule type="cellIs" dxfId="153" priority="6" operator="between">
      <formula>U17*1.1</formula>
      <formula>U17*0.9</formula>
    </cfRule>
  </conditionalFormatting>
  <conditionalFormatting sqref="W4:W13">
    <cfRule type="cellIs" dxfId="152" priority="1" operator="lessThan">
      <formula>0</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630FB-E977-42A8-ACD5-713923D596EA}">
  <dimension ref="A1:CX488"/>
  <sheetViews>
    <sheetView rightToLeft="1" workbookViewId="0">
      <selection activeCell="A4" sqref="A4:A10"/>
    </sheetView>
  </sheetViews>
  <sheetFormatPr defaultRowHeight="12.75" x14ac:dyDescent="0.2"/>
  <cols>
    <col min="1" max="1" width="6.875" style="24" customWidth="1"/>
    <col min="2" max="2" width="18.625" style="24" bestFit="1" customWidth="1"/>
    <col min="3" max="3" width="10.125" style="24" hidden="1" customWidth="1"/>
    <col min="4" max="5" width="10.125" style="24" customWidth="1"/>
    <col min="6" max="6" width="2.375" style="21" customWidth="1"/>
    <col min="7" max="7" width="6.625" style="24" customWidth="1"/>
    <col min="8" max="8" width="18.125" style="24" bestFit="1" customWidth="1"/>
    <col min="9" max="9" width="10.125" style="24" hidden="1" customWidth="1"/>
    <col min="10" max="11" width="10.125" style="24" customWidth="1"/>
    <col min="12" max="12" width="2.375" style="21" customWidth="1"/>
    <col min="13" max="13" width="6.625" style="24" customWidth="1"/>
    <col min="14" max="14" width="18.125" style="24" bestFit="1" customWidth="1"/>
    <col min="15" max="15" width="10.125" style="24" hidden="1" customWidth="1"/>
    <col min="16" max="17" width="10.125" style="24" customWidth="1"/>
    <col min="18" max="18" width="2.625" style="21" customWidth="1"/>
    <col min="19" max="19" width="5.625" style="24" customWidth="1"/>
    <col min="20" max="20" width="13.875" style="24" customWidth="1"/>
    <col min="21" max="21" width="10.125" style="24" hidden="1" customWidth="1"/>
    <col min="22" max="24" width="10.125" style="24" customWidth="1"/>
    <col min="25" max="25" width="1.25" style="21" customWidth="1"/>
    <col min="26" max="26" width="10.125" style="21" customWidth="1"/>
    <col min="27" max="27" width="7.5" style="21" customWidth="1"/>
    <col min="28" max="73" width="9" style="21"/>
    <col min="74" max="16384" width="9" style="24"/>
  </cols>
  <sheetData>
    <row r="1" spans="1:73" s="23" customFormat="1" ht="12.75" customHeight="1" thickBot="1" x14ac:dyDescent="0.25">
      <c r="F1" s="21"/>
      <c r="L1" s="21"/>
      <c r="R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s="88" customFormat="1" ht="12.75" customHeight="1" x14ac:dyDescent="0.2">
      <c r="A2" s="172" t="s">
        <v>1</v>
      </c>
      <c r="B2" s="173"/>
      <c r="C2" s="198" t="s">
        <v>85</v>
      </c>
      <c r="D2" s="176" t="s">
        <v>116</v>
      </c>
      <c r="E2" s="176" t="s">
        <v>95</v>
      </c>
      <c r="F2" s="86"/>
      <c r="G2" s="172" t="s">
        <v>50</v>
      </c>
      <c r="H2" s="173"/>
      <c r="I2" s="198" t="s">
        <v>85</v>
      </c>
      <c r="J2" s="176" t="s">
        <v>116</v>
      </c>
      <c r="K2" s="176" t="str">
        <f>E2</f>
        <v>יתרה</v>
      </c>
      <c r="L2" s="86"/>
      <c r="M2" s="172" t="s">
        <v>30</v>
      </c>
      <c r="N2" s="173"/>
      <c r="O2" s="198" t="s">
        <v>85</v>
      </c>
      <c r="P2" s="176" t="s">
        <v>116</v>
      </c>
      <c r="Q2" s="176" t="str">
        <f>K2</f>
        <v>יתרה</v>
      </c>
      <c r="R2" s="86"/>
      <c r="S2" s="22"/>
      <c r="T2" s="87"/>
      <c r="U2" s="198" t="s">
        <v>85</v>
      </c>
      <c r="V2" s="176" t="s">
        <v>116</v>
      </c>
      <c r="W2" s="200" t="str">
        <f>K2</f>
        <v>יתרה</v>
      </c>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row>
    <row r="3" spans="1:73" s="88" customFormat="1" ht="12.75" customHeight="1" thickBot="1" x14ac:dyDescent="0.25">
      <c r="A3" s="248"/>
      <c r="B3" s="173"/>
      <c r="C3" s="202"/>
      <c r="D3" s="203"/>
      <c r="E3" s="203"/>
      <c r="F3" s="86"/>
      <c r="G3" s="248"/>
      <c r="H3" s="173"/>
      <c r="I3" s="202"/>
      <c r="J3" s="203"/>
      <c r="K3" s="203"/>
      <c r="L3" s="86"/>
      <c r="M3" s="248"/>
      <c r="N3" s="173"/>
      <c r="O3" s="202"/>
      <c r="P3" s="203"/>
      <c r="Q3" s="203"/>
      <c r="R3" s="86"/>
      <c r="S3" s="22"/>
      <c r="T3" s="87"/>
      <c r="U3" s="202"/>
      <c r="V3" s="203"/>
      <c r="W3" s="242"/>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row>
    <row r="4" spans="1:73" ht="12.75" customHeight="1" x14ac:dyDescent="0.2">
      <c r="A4" s="169" t="s">
        <v>99</v>
      </c>
      <c r="B4" s="4" t="str">
        <f>תכנון!B4</f>
        <v>שכר דירה</v>
      </c>
      <c r="C4" s="25">
        <f>תכנון!C4</f>
        <v>2500</v>
      </c>
      <c r="D4" s="25"/>
      <c r="E4" s="26">
        <f>C4-D4</f>
        <v>2500</v>
      </c>
      <c r="G4" s="243" t="str">
        <f>A4</f>
        <v>דיור</v>
      </c>
      <c r="H4" s="5" t="str">
        <f>תכנון!G4</f>
        <v>גז</v>
      </c>
      <c r="I4" s="25">
        <f>תכנון!H4</f>
        <v>0</v>
      </c>
      <c r="J4" s="25"/>
      <c r="K4" s="26">
        <f>I4-J4</f>
        <v>0</v>
      </c>
      <c r="M4" s="169" t="str">
        <f>A4</f>
        <v>דיור</v>
      </c>
      <c r="N4" s="119" t="str">
        <f>תכנון!L4</f>
        <v>עוזרת בית    ****</v>
      </c>
      <c r="O4" s="25">
        <f>תכנון!M4</f>
        <v>0</v>
      </c>
      <c r="P4" s="25"/>
      <c r="Q4" s="26">
        <f>O4-P4</f>
        <v>0</v>
      </c>
      <c r="S4" s="180" t="s">
        <v>0</v>
      </c>
      <c r="T4" s="6" t="str">
        <f>תכנון!Q4</f>
        <v>משכורת גבר</v>
      </c>
      <c r="U4" s="27">
        <f>תכנון!R4</f>
        <v>0</v>
      </c>
      <c r="V4" s="25"/>
      <c r="W4" s="26">
        <f>V4-U4</f>
        <v>0</v>
      </c>
      <c r="X4" s="21"/>
      <c r="BT4" s="24"/>
      <c r="BU4" s="24"/>
    </row>
    <row r="5" spans="1:73" ht="12.75" customHeight="1" x14ac:dyDescent="0.2">
      <c r="A5" s="170"/>
      <c r="B5" s="7" t="str">
        <f>תכנון!B5</f>
        <v>ארנונה</v>
      </c>
      <c r="C5" s="28">
        <f>תכנון!C5</f>
        <v>0</v>
      </c>
      <c r="D5" s="28"/>
      <c r="E5" s="29">
        <f t="shared" ref="E5:E44" si="0">C5-D5</f>
        <v>0</v>
      </c>
      <c r="G5" s="244"/>
      <c r="H5" s="8" t="str">
        <f>תכנון!G5</f>
        <v>חשמל</v>
      </c>
      <c r="I5" s="28">
        <f>תכנון!H5</f>
        <v>0</v>
      </c>
      <c r="J5" s="28"/>
      <c r="K5" s="29">
        <f t="shared" ref="K5:K36" si="1">I5-J5</f>
        <v>0</v>
      </c>
      <c r="M5" s="170"/>
      <c r="N5" s="8" t="str">
        <f>תכנון!L5</f>
        <v>מוצרים ורהיטים לבית</v>
      </c>
      <c r="O5" s="28">
        <f>תכנון!M5</f>
        <v>0</v>
      </c>
      <c r="P5" s="28"/>
      <c r="Q5" s="29">
        <f t="shared" ref="Q5:Q21" si="2">O5-P5</f>
        <v>0</v>
      </c>
      <c r="S5" s="181"/>
      <c r="T5" s="9" t="str">
        <f>תכנון!Q5</f>
        <v>משכורת אישה</v>
      </c>
      <c r="U5" s="30">
        <f>תכנון!R5</f>
        <v>0</v>
      </c>
      <c r="V5" s="28"/>
      <c r="W5" s="29">
        <f>V5-U5</f>
        <v>0</v>
      </c>
      <c r="X5" s="21"/>
      <c r="BU5" s="24"/>
    </row>
    <row r="6" spans="1:73" ht="12.75" customHeight="1" thickBot="1" x14ac:dyDescent="0.25">
      <c r="A6" s="170"/>
      <c r="B6" s="7" t="str">
        <f>תכנון!B6</f>
        <v>ועד בית</v>
      </c>
      <c r="C6" s="28">
        <f>תכנון!C6</f>
        <v>0</v>
      </c>
      <c r="D6" s="28"/>
      <c r="E6" s="29">
        <f t="shared" si="0"/>
        <v>0</v>
      </c>
      <c r="G6" s="244"/>
      <c r="H6" s="8" t="str">
        <f>תכנון!G6</f>
        <v>מים</v>
      </c>
      <c r="I6" s="28">
        <f>תכנון!H6</f>
        <v>0</v>
      </c>
      <c r="J6" s="28"/>
      <c r="K6" s="29">
        <f t="shared" si="1"/>
        <v>0</v>
      </c>
      <c r="M6" s="171"/>
      <c r="N6" s="10" t="str">
        <f>תכנון!L6</f>
        <v>אחר</v>
      </c>
      <c r="O6" s="31">
        <f>תכנון!M6</f>
        <v>0</v>
      </c>
      <c r="P6" s="31"/>
      <c r="Q6" s="32">
        <f t="shared" si="2"/>
        <v>0</v>
      </c>
      <c r="S6" s="181"/>
      <c r="T6" s="9" t="str">
        <f>תכנון!Q6</f>
        <v>הכנסה מעסק</v>
      </c>
      <c r="U6" s="30">
        <f>תכנון!R6</f>
        <v>0</v>
      </c>
      <c r="V6" s="28"/>
      <c r="W6" s="29">
        <f t="shared" ref="W6:W13" si="3">V6-U6</f>
        <v>0</v>
      </c>
      <c r="X6" s="21"/>
      <c r="BU6" s="24"/>
    </row>
    <row r="7" spans="1:73" ht="12.75" customHeight="1" thickBot="1" x14ac:dyDescent="0.25">
      <c r="A7" s="170"/>
      <c r="B7" s="7" t="str">
        <f>תכנון!B7</f>
        <v>משכנתא - כולל ביטוח</v>
      </c>
      <c r="C7" s="28">
        <f>תכנון!C7</f>
        <v>0</v>
      </c>
      <c r="D7" s="28"/>
      <c r="E7" s="29">
        <f t="shared" si="0"/>
        <v>0</v>
      </c>
      <c r="G7" s="245"/>
      <c r="H7" s="10" t="str">
        <f>תכנון!G7</f>
        <v>אחר</v>
      </c>
      <c r="I7" s="31">
        <f>תכנון!H7</f>
        <v>0</v>
      </c>
      <c r="J7" s="31"/>
      <c r="K7" s="32">
        <f t="shared" si="1"/>
        <v>0</v>
      </c>
      <c r="M7" s="170" t="str">
        <f>G8</f>
        <v>קניות שוטפות</v>
      </c>
      <c r="N7" s="19" t="str">
        <f>תכנון!L7</f>
        <v>ביגוד והנעלה</v>
      </c>
      <c r="O7" s="36">
        <f>תכנון!M7</f>
        <v>0</v>
      </c>
      <c r="P7" s="36"/>
      <c r="Q7" s="37">
        <f t="shared" si="2"/>
        <v>0</v>
      </c>
      <c r="S7" s="181"/>
      <c r="T7" s="9" t="str">
        <f>תכנון!Q7</f>
        <v>הכנסה מנכס</v>
      </c>
      <c r="U7" s="30">
        <f>תכנון!R7</f>
        <v>0</v>
      </c>
      <c r="V7" s="28"/>
      <c r="W7" s="29">
        <f t="shared" si="3"/>
        <v>0</v>
      </c>
      <c r="X7" s="21"/>
      <c r="BU7" s="24"/>
    </row>
    <row r="8" spans="1:73" ht="12.75" customHeight="1" x14ac:dyDescent="0.2">
      <c r="A8" s="170"/>
      <c r="B8" s="7" t="str">
        <f>תכנון!B8</f>
        <v>ביטוח דירה</v>
      </c>
      <c r="C8" s="28">
        <f>תכנון!C8</f>
        <v>0</v>
      </c>
      <c r="D8" s="28"/>
      <c r="E8" s="29">
        <f t="shared" si="0"/>
        <v>0</v>
      </c>
      <c r="G8" s="246" t="s">
        <v>98</v>
      </c>
      <c r="H8" s="121" t="str">
        <f>תכנון!G8</f>
        <v>אוכל ומוצרי מכולת ****</v>
      </c>
      <c r="I8" s="36">
        <f>תכנון!H8</f>
        <v>0</v>
      </c>
      <c r="J8" s="36"/>
      <c r="K8" s="37">
        <f t="shared" si="1"/>
        <v>0</v>
      </c>
      <c r="M8" s="170"/>
      <c r="N8" s="8" t="str">
        <f>תכנון!L8</f>
        <v>ספרים דיסקים ומשחקים</v>
      </c>
      <c r="O8" s="28">
        <f>תכנון!M8</f>
        <v>0</v>
      </c>
      <c r="P8" s="28"/>
      <c r="Q8" s="29">
        <f t="shared" si="2"/>
        <v>0</v>
      </c>
      <c r="S8" s="181"/>
      <c r="T8" s="9" t="str">
        <f>תכנון!Q8</f>
        <v>בט"ל - קצבת ילדים</v>
      </c>
      <c r="U8" s="30">
        <f>תכנון!R8</f>
        <v>0</v>
      </c>
      <c r="V8" s="28"/>
      <c r="W8" s="29">
        <f t="shared" si="3"/>
        <v>0</v>
      </c>
      <c r="X8" s="21"/>
      <c r="BU8" s="24"/>
    </row>
    <row r="9" spans="1:73" ht="12.75" customHeight="1" thickBot="1" x14ac:dyDescent="0.25">
      <c r="A9" s="170"/>
      <c r="B9" s="7" t="str">
        <f>תכנון!B9</f>
        <v>בר מים</v>
      </c>
      <c r="C9" s="28">
        <f>תכנון!C9</f>
        <v>0</v>
      </c>
      <c r="D9" s="28"/>
      <c r="E9" s="29">
        <f t="shared" si="0"/>
        <v>0</v>
      </c>
      <c r="G9" s="244"/>
      <c r="H9" s="120" t="str">
        <f>תכנון!G9</f>
        <v>סיגריות ****</v>
      </c>
      <c r="I9" s="28">
        <f>תכנון!H9</f>
        <v>0</v>
      </c>
      <c r="J9" s="28"/>
      <c r="K9" s="29">
        <f t="shared" si="1"/>
        <v>0</v>
      </c>
      <c r="M9" s="171"/>
      <c r="N9" s="10" t="str">
        <f>תכנון!L9</f>
        <v>שונות</v>
      </c>
      <c r="O9" s="31">
        <f>תכנון!M9</f>
        <v>0</v>
      </c>
      <c r="P9" s="28"/>
      <c r="Q9" s="32">
        <f t="shared" si="2"/>
        <v>0</v>
      </c>
      <c r="S9" s="181"/>
      <c r="T9" s="9" t="str">
        <f>תכנון!Q9</f>
        <v>בט"ל - קצבה אחרת</v>
      </c>
      <c r="U9" s="30">
        <f>תכנון!R9</f>
        <v>0</v>
      </c>
      <c r="V9" s="28"/>
      <c r="W9" s="29">
        <f t="shared" si="3"/>
        <v>0</v>
      </c>
      <c r="X9" s="21"/>
      <c r="BU9" s="24"/>
    </row>
    <row r="10" spans="1:73" ht="12.75" customHeight="1" thickBot="1" x14ac:dyDescent="0.25">
      <c r="A10" s="171"/>
      <c r="B10" s="11" t="str">
        <f>תכנון!B10</f>
        <v>אחר</v>
      </c>
      <c r="C10" s="31">
        <f>תכנון!C10</f>
        <v>0</v>
      </c>
      <c r="D10" s="31"/>
      <c r="E10" s="32">
        <f t="shared" si="0"/>
        <v>0</v>
      </c>
      <c r="G10" s="247"/>
      <c r="H10" s="20" t="str">
        <f>תכנון!G10</f>
        <v>אחר</v>
      </c>
      <c r="I10" s="33">
        <f>תכנון!H10</f>
        <v>0</v>
      </c>
      <c r="J10" s="33"/>
      <c r="K10" s="34">
        <f t="shared" si="1"/>
        <v>0</v>
      </c>
      <c r="M10" s="169" t="s">
        <v>39</v>
      </c>
      <c r="N10" s="5" t="str">
        <f>תכנון!L10</f>
        <v>חופשות</v>
      </c>
      <c r="O10" s="25">
        <f>תכנון!M10</f>
        <v>0</v>
      </c>
      <c r="P10" s="25"/>
      <c r="Q10" s="26">
        <f t="shared" si="2"/>
        <v>0</v>
      </c>
      <c r="S10" s="181"/>
      <c r="T10" s="9" t="str">
        <f>תכנון!Q10</f>
        <v>סיוע מהמשפחה</v>
      </c>
      <c r="U10" s="30">
        <f>תכנון!R10</f>
        <v>0</v>
      </c>
      <c r="V10" s="28"/>
      <c r="W10" s="29">
        <f t="shared" si="3"/>
        <v>0</v>
      </c>
      <c r="X10" s="21"/>
      <c r="BU10" s="24"/>
    </row>
    <row r="11" spans="1:73" ht="12.75" customHeight="1" x14ac:dyDescent="0.2">
      <c r="A11" s="169" t="s">
        <v>10</v>
      </c>
      <c r="B11" s="49" t="str">
        <f>תכנון!B11</f>
        <v>טלפון</v>
      </c>
      <c r="C11" s="25">
        <f>תכנון!C11</f>
        <v>0</v>
      </c>
      <c r="D11" s="25"/>
      <c r="E11" s="26">
        <f t="shared" si="0"/>
        <v>0</v>
      </c>
      <c r="G11" s="243" t="str">
        <f>A25</f>
        <v>בריאות וטיפוח</v>
      </c>
      <c r="H11" s="5" t="str">
        <f>תכנון!G11</f>
        <v>קוסמטיקה טיפולים ומוצרים</v>
      </c>
      <c r="I11" s="25">
        <f>תכנון!H11</f>
        <v>0</v>
      </c>
      <c r="J11" s="25"/>
      <c r="K11" s="26">
        <f t="shared" si="1"/>
        <v>0</v>
      </c>
      <c r="M11" s="170"/>
      <c r="N11" s="120" t="str">
        <f>תכנון!L11</f>
        <v>מסעדות    ****</v>
      </c>
      <c r="O11" s="28">
        <f>תכנון!M11</f>
        <v>0</v>
      </c>
      <c r="P11" s="28"/>
      <c r="Q11" s="29">
        <f t="shared" si="2"/>
        <v>0</v>
      </c>
      <c r="S11" s="181"/>
      <c r="T11" s="9" t="str">
        <f>תכנון!Q11</f>
        <v>אחר (ניתן לשינוי)</v>
      </c>
      <c r="U11" s="30">
        <f>תכנון!R11</f>
        <v>0</v>
      </c>
      <c r="V11" s="28"/>
      <c r="W11" s="29">
        <f t="shared" si="3"/>
        <v>0</v>
      </c>
      <c r="X11" s="21"/>
      <c r="BU11" s="24"/>
    </row>
    <row r="12" spans="1:73" ht="12.75" customHeight="1" x14ac:dyDescent="0.2">
      <c r="A12" s="170"/>
      <c r="B12" s="8" t="str">
        <f>תכנון!B12</f>
        <v xml:space="preserve">טלפון נייד </v>
      </c>
      <c r="C12" s="28">
        <f>תכנון!C12</f>
        <v>0</v>
      </c>
      <c r="D12" s="28"/>
      <c r="E12" s="29">
        <f t="shared" si="0"/>
        <v>0</v>
      </c>
      <c r="G12" s="244"/>
      <c r="H12" s="8" t="str">
        <f>תכנון!G12</f>
        <v>תרופות</v>
      </c>
      <c r="I12" s="28">
        <f>תכנון!H12</f>
        <v>0</v>
      </c>
      <c r="J12" s="28"/>
      <c r="K12" s="29">
        <f t="shared" si="1"/>
        <v>0</v>
      </c>
      <c r="M12" s="170"/>
      <c r="N12" s="120" t="str">
        <f>תכנון!L12</f>
        <v>אוכל בחוץ   ****</v>
      </c>
      <c r="O12" s="28">
        <f>תכנון!M12</f>
        <v>0</v>
      </c>
      <c r="P12" s="28"/>
      <c r="Q12" s="29">
        <f t="shared" si="2"/>
        <v>0</v>
      </c>
      <c r="S12" s="181"/>
      <c r="T12" s="9" t="str">
        <f>תכנון!Q12</f>
        <v>אחר (ניתן לשינוי)</v>
      </c>
      <c r="U12" s="30">
        <f>תכנון!R12</f>
        <v>0</v>
      </c>
      <c r="V12" s="28"/>
      <c r="W12" s="29">
        <f t="shared" si="3"/>
        <v>0</v>
      </c>
      <c r="X12" s="21"/>
      <c r="BU12" s="24"/>
    </row>
    <row r="13" spans="1:73" ht="12.75" customHeight="1" thickBot="1" x14ac:dyDescent="0.25">
      <c r="A13" s="170"/>
      <c r="B13" s="14" t="str">
        <f>תכנון!B13</f>
        <v>עיתונים מנוי</v>
      </c>
      <c r="C13" s="28">
        <f>תכנון!C13</f>
        <v>0</v>
      </c>
      <c r="D13" s="28"/>
      <c r="E13" s="29">
        <f t="shared" si="0"/>
        <v>0</v>
      </c>
      <c r="G13" s="244"/>
      <c r="H13" s="8" t="str">
        <f>תכנון!G13</f>
        <v>הוצאות רפואיות</v>
      </c>
      <c r="I13" s="28">
        <f>תכנון!H13</f>
        <v>0</v>
      </c>
      <c r="J13" s="28"/>
      <c r="K13" s="29">
        <f t="shared" si="1"/>
        <v>0</v>
      </c>
      <c r="M13" s="170"/>
      <c r="N13" s="8" t="str">
        <f>תכנון!L13</f>
        <v>מתנות לבני משפחה</v>
      </c>
      <c r="O13" s="28">
        <f>תכנון!M13</f>
        <v>0</v>
      </c>
      <c r="P13" s="28"/>
      <c r="Q13" s="29">
        <f t="shared" si="2"/>
        <v>0</v>
      </c>
      <c r="S13" s="182"/>
      <c r="T13" s="46" t="str">
        <f>תכנון!Q13</f>
        <v>אחר (ניתן לשינוי)</v>
      </c>
      <c r="U13" s="35">
        <f>תכנון!R13</f>
        <v>0</v>
      </c>
      <c r="V13" s="31"/>
      <c r="W13" s="32">
        <f t="shared" si="3"/>
        <v>0</v>
      </c>
      <c r="X13" s="21"/>
      <c r="BT13" s="24"/>
      <c r="BU13" s="24"/>
    </row>
    <row r="14" spans="1:73" ht="12.75" customHeight="1" thickBot="1" x14ac:dyDescent="0.25">
      <c r="A14" s="170"/>
      <c r="B14" s="8" t="str">
        <f>תכנון!B14</f>
        <v xml:space="preserve">אינטרנט </v>
      </c>
      <c r="C14" s="28">
        <f>תכנון!C14</f>
        <v>0</v>
      </c>
      <c r="D14" s="28"/>
      <c r="E14" s="29">
        <f t="shared" si="0"/>
        <v>0</v>
      </c>
      <c r="G14" s="244"/>
      <c r="H14" s="8" t="str">
        <f>תכנון!G14</f>
        <v>טיפולי שיניים</v>
      </c>
      <c r="I14" s="28">
        <f>תכנון!H14</f>
        <v>0</v>
      </c>
      <c r="J14" s="28"/>
      <c r="K14" s="29">
        <f t="shared" si="1"/>
        <v>0</v>
      </c>
      <c r="M14" s="170"/>
      <c r="N14" s="120" t="str">
        <f>תכנון!L14</f>
        <v>תרבות (סרטים וכו')  ****</v>
      </c>
      <c r="O14" s="28">
        <f>תכנון!M14</f>
        <v>0</v>
      </c>
      <c r="P14" s="28"/>
      <c r="Q14" s="29">
        <f t="shared" si="2"/>
        <v>0</v>
      </c>
      <c r="S14" s="47"/>
      <c r="T14" s="47"/>
      <c r="U14" s="23"/>
      <c r="V14" s="23"/>
      <c r="W14" s="23"/>
      <c r="X14" s="23"/>
      <c r="BU14" s="24"/>
    </row>
    <row r="15" spans="1:73" ht="12.75" customHeight="1" x14ac:dyDescent="0.2">
      <c r="A15" s="170"/>
      <c r="B15" s="8" t="str">
        <f>תכנון!B15</f>
        <v xml:space="preserve">כבלים/ טלויזיה בלווין </v>
      </c>
      <c r="C15" s="28">
        <f>תכנון!C15</f>
        <v>0</v>
      </c>
      <c r="D15" s="28"/>
      <c r="E15" s="29">
        <f t="shared" si="0"/>
        <v>0</v>
      </c>
      <c r="G15" s="244"/>
      <c r="H15" s="8" t="str">
        <f>תכנון!G15</f>
        <v>מספרה</v>
      </c>
      <c r="I15" s="28">
        <f>תכנון!H15</f>
        <v>0</v>
      </c>
      <c r="J15" s="28"/>
      <c r="K15" s="29">
        <f t="shared" si="1"/>
        <v>0</v>
      </c>
      <c r="M15" s="170"/>
      <c r="N15" s="8" t="str">
        <f>תכנון!L15</f>
        <v>בתי מלון</v>
      </c>
      <c r="O15" s="28">
        <f>תכנון!M15</f>
        <v>0</v>
      </c>
      <c r="P15" s="28"/>
      <c r="Q15" s="29">
        <f t="shared" si="2"/>
        <v>0</v>
      </c>
      <c r="S15" s="47"/>
      <c r="T15" s="47"/>
      <c r="U15" s="198" t="s">
        <v>85</v>
      </c>
      <c r="V15" s="176" t="s">
        <v>116</v>
      </c>
      <c r="W15" s="176" t="str">
        <f>W2</f>
        <v>יתרה</v>
      </c>
      <c r="X15" s="204" t="s">
        <v>121</v>
      </c>
      <c r="BU15" s="24"/>
    </row>
    <row r="16" spans="1:73" ht="12.75" customHeight="1" thickBot="1" x14ac:dyDescent="0.25">
      <c r="A16" s="171"/>
      <c r="B16" s="16" t="str">
        <f>תכנון!B16</f>
        <v>אחר</v>
      </c>
      <c r="C16" s="31">
        <f>תכנון!C16</f>
        <v>0</v>
      </c>
      <c r="D16" s="31"/>
      <c r="E16" s="32">
        <f t="shared" si="0"/>
        <v>0</v>
      </c>
      <c r="G16" s="245"/>
      <c r="H16" s="10" t="str">
        <f>תכנון!G16</f>
        <v>אחר</v>
      </c>
      <c r="I16" s="31">
        <f>תכנון!H16</f>
        <v>0</v>
      </c>
      <c r="J16" s="31"/>
      <c r="K16" s="32">
        <f t="shared" si="1"/>
        <v>0</v>
      </c>
      <c r="M16" s="170"/>
      <c r="N16" s="8" t="str">
        <f>תכנון!L16</f>
        <v>מתנות לאירועים</v>
      </c>
      <c r="O16" s="28">
        <f>תכנון!M16</f>
        <v>0</v>
      </c>
      <c r="P16" s="28"/>
      <c r="Q16" s="29">
        <f t="shared" si="2"/>
        <v>0</v>
      </c>
      <c r="S16" s="48"/>
      <c r="T16" s="48"/>
      <c r="U16" s="202"/>
      <c r="V16" s="203"/>
      <c r="W16" s="177"/>
      <c r="X16" s="205"/>
    </row>
    <row r="17" spans="1:78" ht="12.75" customHeight="1" thickBot="1" x14ac:dyDescent="0.25">
      <c r="A17" s="170" t="s">
        <v>75</v>
      </c>
      <c r="B17" s="68" t="str">
        <f>תכנון!B17</f>
        <v>מעון</v>
      </c>
      <c r="C17" s="36">
        <f>תכנון!C17</f>
        <v>0</v>
      </c>
      <c r="D17" s="36"/>
      <c r="E17" s="37">
        <f t="shared" si="0"/>
        <v>0</v>
      </c>
      <c r="G17" s="246" t="s">
        <v>75</v>
      </c>
      <c r="H17" s="19" t="str">
        <f>תכנון!G17</f>
        <v>תנועות נוער</v>
      </c>
      <c r="I17" s="36">
        <f>תכנון!H17</f>
        <v>0</v>
      </c>
      <c r="J17" s="36"/>
      <c r="K17" s="37">
        <f t="shared" si="1"/>
        <v>0</v>
      </c>
      <c r="M17" s="171"/>
      <c r="N17" s="10" t="str">
        <f>תכנון!L17</f>
        <v>אחר</v>
      </c>
      <c r="O17" s="31">
        <f>תכנון!M17</f>
        <v>0</v>
      </c>
      <c r="P17" s="31"/>
      <c r="Q17" s="32">
        <f t="shared" si="2"/>
        <v>0</v>
      </c>
      <c r="S17" s="48"/>
      <c r="T17" s="89" t="str">
        <f>תכנון!Q17</f>
        <v>דיור</v>
      </c>
      <c r="U17" s="39">
        <f>SUM(C4:C10)+SUM(I4:I7)+SUM(O4:O6)</f>
        <v>2500</v>
      </c>
      <c r="V17" s="28">
        <f>SUM(D4:D10)+SUM(J4:J7)+SUM(P4:P6)</f>
        <v>0</v>
      </c>
      <c r="W17" s="81">
        <f>U17-V17</f>
        <v>2500</v>
      </c>
      <c r="X17" s="54">
        <f>IFERROR(V17/SUM($V$17:$V$25),0)</f>
        <v>0</v>
      </c>
    </row>
    <row r="18" spans="1:78" ht="12.75" customHeight="1" x14ac:dyDescent="0.2">
      <c r="A18" s="170"/>
      <c r="B18" s="8" t="str">
        <f>תכנון!B18</f>
        <v>גן</v>
      </c>
      <c r="C18" s="28">
        <f>תכנון!C18</f>
        <v>0</v>
      </c>
      <c r="D18" s="28"/>
      <c r="E18" s="29">
        <f t="shared" si="0"/>
        <v>0</v>
      </c>
      <c r="G18" s="244"/>
      <c r="H18" s="120" t="str">
        <f>תכנון!G18</f>
        <v>בייביסיטר   ****</v>
      </c>
      <c r="I18" s="28">
        <f>תכנון!H18</f>
        <v>0</v>
      </c>
      <c r="J18" s="28"/>
      <c r="K18" s="29">
        <f t="shared" si="1"/>
        <v>0</v>
      </c>
      <c r="M18" s="169" t="str">
        <f>A41</f>
        <v>שונות</v>
      </c>
      <c r="N18" s="5" t="str">
        <f>תכנון!L18</f>
        <v>תרומות</v>
      </c>
      <c r="O18" s="25">
        <f>תכנון!M18</f>
        <v>0</v>
      </c>
      <c r="P18" s="25"/>
      <c r="Q18" s="26">
        <f t="shared" si="2"/>
        <v>0</v>
      </c>
      <c r="S18" s="48"/>
      <c r="T18" s="90" t="str">
        <f>תכנון!Q18</f>
        <v>תקשורת</v>
      </c>
      <c r="U18" s="42">
        <f>SUM(C11:C16)</f>
        <v>0</v>
      </c>
      <c r="V18" s="28">
        <f>SUM(D11:D16)</f>
        <v>0</v>
      </c>
      <c r="W18" s="82">
        <f t="shared" ref="W18:W25" si="4">U18-V18</f>
        <v>0</v>
      </c>
      <c r="X18" s="55">
        <f t="shared" ref="X18:X25" si="5">IFERROR(V18/SUM($V$17:$V$25),0)</f>
        <v>0</v>
      </c>
    </row>
    <row r="19" spans="1:78" ht="12.75" customHeight="1" x14ac:dyDescent="0.2">
      <c r="A19" s="170"/>
      <c r="B19" s="14" t="str">
        <f>תכנון!B19</f>
        <v xml:space="preserve">ביה"ס </v>
      </c>
      <c r="C19" s="28">
        <f>תכנון!C19</f>
        <v>0</v>
      </c>
      <c r="D19" s="28"/>
      <c r="E19" s="29">
        <f t="shared" si="0"/>
        <v>0</v>
      </c>
      <c r="G19" s="244"/>
      <c r="H19" s="8" t="str">
        <f>תכנון!G19</f>
        <v>מוצרי תינוקות</v>
      </c>
      <c r="I19" s="28">
        <f>תכנון!H19</f>
        <v>0</v>
      </c>
      <c r="J19" s="28"/>
      <c r="K19" s="29">
        <f t="shared" si="1"/>
        <v>0</v>
      </c>
      <c r="M19" s="170"/>
      <c r="N19" s="8" t="str">
        <f>תכנון!L19</f>
        <v>אחר</v>
      </c>
      <c r="O19" s="28">
        <f>תכנון!M19</f>
        <v>0</v>
      </c>
      <c r="P19" s="28"/>
      <c r="Q19" s="29">
        <f t="shared" si="2"/>
        <v>0</v>
      </c>
      <c r="S19" s="48"/>
      <c r="T19" s="90" t="str">
        <f>תכנון!Q19</f>
        <v>ילדים וחינוך</v>
      </c>
      <c r="U19" s="42">
        <f>SUM(C17:C21)+SUM(I17:I20)</f>
        <v>0</v>
      </c>
      <c r="V19" s="28">
        <f>SUM(D17:D21)+SUM(J17:J20)</f>
        <v>0</v>
      </c>
      <c r="W19" s="82">
        <f t="shared" si="4"/>
        <v>0</v>
      </c>
      <c r="X19" s="55">
        <f t="shared" si="5"/>
        <v>0</v>
      </c>
    </row>
    <row r="20" spans="1:78" ht="12.75" customHeight="1" thickBot="1" x14ac:dyDescent="0.25">
      <c r="A20" s="170"/>
      <c r="B20" s="8" t="str">
        <f>תכנון!B20</f>
        <v xml:space="preserve">פסיכולוג/ הוראה מתקנת </v>
      </c>
      <c r="C20" s="28">
        <f>תכנון!C20</f>
        <v>0</v>
      </c>
      <c r="D20" s="28"/>
      <c r="E20" s="29">
        <f t="shared" si="0"/>
        <v>0</v>
      </c>
      <c r="G20" s="247"/>
      <c r="H20" s="20" t="str">
        <f>תכנון!G20</f>
        <v>אחר</v>
      </c>
      <c r="I20" s="33">
        <f>תכנון!H20</f>
        <v>0</v>
      </c>
      <c r="J20" s="33"/>
      <c r="K20" s="34">
        <f t="shared" si="1"/>
        <v>0</v>
      </c>
      <c r="M20" s="170"/>
      <c r="N20" s="8" t="str">
        <f>תכנון!L20</f>
        <v>אחר</v>
      </c>
      <c r="O20" s="28">
        <f>תכנון!M20</f>
        <v>0</v>
      </c>
      <c r="P20" s="28"/>
      <c r="Q20" s="29">
        <f t="shared" si="2"/>
        <v>0</v>
      </c>
      <c r="S20" s="48"/>
      <c r="T20" s="90" t="str">
        <f>תכנון!Q20</f>
        <v>רכב ותחבורה</v>
      </c>
      <c r="U20" s="42">
        <f>SUM(C22:C24)+SUM(I21:I26)</f>
        <v>0</v>
      </c>
      <c r="V20" s="28">
        <f>SUM(D22:D24)+SUM(J21:J26)</f>
        <v>0</v>
      </c>
      <c r="W20" s="82">
        <f t="shared" si="4"/>
        <v>0</v>
      </c>
      <c r="X20" s="55">
        <f t="shared" si="5"/>
        <v>0</v>
      </c>
    </row>
    <row r="21" spans="1:78" ht="12.75" customHeight="1" thickBot="1" x14ac:dyDescent="0.25">
      <c r="A21" s="170"/>
      <c r="B21" s="20" t="str">
        <f>תכנון!B21</f>
        <v>אחר</v>
      </c>
      <c r="C21" s="33">
        <f>תכנון!C21</f>
        <v>0</v>
      </c>
      <c r="D21" s="33"/>
      <c r="E21" s="34">
        <f t="shared" si="0"/>
        <v>0</v>
      </c>
      <c r="G21" s="243" t="s">
        <v>20</v>
      </c>
      <c r="H21" s="119" t="str">
        <f>תכנון!G21</f>
        <v>דלק    ****</v>
      </c>
      <c r="I21" s="25">
        <f>תכנון!H21</f>
        <v>0</v>
      </c>
      <c r="J21" s="25"/>
      <c r="K21" s="26">
        <f t="shared" si="1"/>
        <v>0</v>
      </c>
      <c r="M21" s="171"/>
      <c r="N21" s="10" t="str">
        <f>תכנון!L21</f>
        <v>אחר</v>
      </c>
      <c r="O21" s="31">
        <f>תכנון!M21</f>
        <v>0</v>
      </c>
      <c r="P21" s="31"/>
      <c r="Q21" s="32">
        <f t="shared" si="2"/>
        <v>0</v>
      </c>
      <c r="S21" s="48"/>
      <c r="T21" s="90" t="str">
        <f>תכנון!Q21</f>
        <v>בריאות וטיפוח</v>
      </c>
      <c r="U21" s="42">
        <f>SUM(C25:C30)+SUM(I11:I16)</f>
        <v>0</v>
      </c>
      <c r="V21" s="28">
        <f>SUM(D25:D30)+SUM(J11:J16)</f>
        <v>0</v>
      </c>
      <c r="W21" s="82">
        <f t="shared" si="4"/>
        <v>0</v>
      </c>
      <c r="X21" s="55">
        <f t="shared" si="5"/>
        <v>0</v>
      </c>
    </row>
    <row r="22" spans="1:78" ht="12.75" customHeight="1" x14ac:dyDescent="0.2">
      <c r="A22" s="169" t="s">
        <v>100</v>
      </c>
      <c r="B22" s="49" t="str">
        <f>תכנון!B22</f>
        <v>ביטוח רכב</v>
      </c>
      <c r="C22" s="25">
        <f>תכנון!C22</f>
        <v>0</v>
      </c>
      <c r="D22" s="25"/>
      <c r="E22" s="26">
        <f t="shared" si="0"/>
        <v>0</v>
      </c>
      <c r="G22" s="244"/>
      <c r="H22" s="8" t="str">
        <f>תכנון!G22</f>
        <v>אחזקת רכב/שירותי מוסך</v>
      </c>
      <c r="I22" s="28">
        <f>תכנון!H22</f>
        <v>0</v>
      </c>
      <c r="J22" s="28"/>
      <c r="K22" s="29">
        <f t="shared" si="1"/>
        <v>0</v>
      </c>
      <c r="M22" s="23"/>
      <c r="N22" s="23"/>
      <c r="O22" s="23"/>
      <c r="P22" s="23"/>
      <c r="Q22" s="23"/>
      <c r="S22" s="48"/>
      <c r="T22" s="90" t="str">
        <f>תכנון!Q22</f>
        <v>כספים ופיננסים</v>
      </c>
      <c r="U22" s="42">
        <f>SUM(C31:C40)+SUM(I27:I30)</f>
        <v>0</v>
      </c>
      <c r="V22" s="28">
        <f>SUM(D31:D40)+SUM(I27:J30)</f>
        <v>0</v>
      </c>
      <c r="W22" s="82">
        <f t="shared" si="4"/>
        <v>0</v>
      </c>
      <c r="X22" s="55">
        <f t="shared" si="5"/>
        <v>0</v>
      </c>
    </row>
    <row r="23" spans="1:78" ht="12.75" customHeight="1" x14ac:dyDescent="0.2">
      <c r="A23" s="170"/>
      <c r="B23" s="8" t="str">
        <f>תכנון!B23</f>
        <v>אגרת רישוי וטסט שנתי</v>
      </c>
      <c r="C23" s="28">
        <f>תכנון!C23</f>
        <v>0</v>
      </c>
      <c r="D23" s="28"/>
      <c r="E23" s="29">
        <f t="shared" si="0"/>
        <v>0</v>
      </c>
      <c r="G23" s="244"/>
      <c r="H23" s="8" t="str">
        <f>תכנון!G23</f>
        <v>כביש 6</v>
      </c>
      <c r="I23" s="28">
        <f>תכנון!H23</f>
        <v>0</v>
      </c>
      <c r="J23" s="28"/>
      <c r="K23" s="29">
        <f t="shared" si="1"/>
        <v>0</v>
      </c>
      <c r="M23" s="23"/>
      <c r="N23" s="23"/>
      <c r="O23" s="23"/>
      <c r="P23" s="23"/>
      <c r="Q23" s="23"/>
      <c r="S23" s="48"/>
      <c r="T23" s="90" t="str">
        <f>תכנון!Q23</f>
        <v>קניות שוטפות</v>
      </c>
      <c r="U23" s="42">
        <f>SUM(I8:I10)+SUM(O7:O9)</f>
        <v>0</v>
      </c>
      <c r="V23" s="28">
        <f>SUM(J8:J10)+SUM(P7:P9)</f>
        <v>0</v>
      </c>
      <c r="W23" s="82">
        <f t="shared" si="4"/>
        <v>0</v>
      </c>
      <c r="X23" s="55">
        <f t="shared" si="5"/>
        <v>0</v>
      </c>
    </row>
    <row r="24" spans="1:78" ht="12.75" customHeight="1" thickBot="1" x14ac:dyDescent="0.25">
      <c r="A24" s="171"/>
      <c r="B24" s="18" t="str">
        <f>תכנון!B24</f>
        <v>אחר</v>
      </c>
      <c r="C24" s="31">
        <f>תכנון!C24</f>
        <v>0</v>
      </c>
      <c r="D24" s="31"/>
      <c r="E24" s="32">
        <f t="shared" si="0"/>
        <v>0</v>
      </c>
      <c r="G24" s="244"/>
      <c r="H24" s="120" t="str">
        <f>תכנון!G24</f>
        <v>תחבורה ציבורית  ****</v>
      </c>
      <c r="I24" s="28">
        <f>תכנון!H24</f>
        <v>0</v>
      </c>
      <c r="J24" s="28"/>
      <c r="K24" s="29">
        <f t="shared" si="1"/>
        <v>0</v>
      </c>
      <c r="M24" s="23"/>
      <c r="N24" s="23"/>
      <c r="O24" s="23"/>
      <c r="P24" s="23"/>
      <c r="Q24" s="23"/>
      <c r="S24" s="48"/>
      <c r="T24" s="90" t="str">
        <f>תכנון!Q24</f>
        <v>בילויים</v>
      </c>
      <c r="U24" s="42">
        <f>SUM(O10:O17)</f>
        <v>0</v>
      </c>
      <c r="V24" s="28">
        <f>SUM(P10:P17)</f>
        <v>0</v>
      </c>
      <c r="W24" s="82">
        <f t="shared" si="4"/>
        <v>0</v>
      </c>
      <c r="X24" s="55">
        <f t="shared" si="5"/>
        <v>0</v>
      </c>
    </row>
    <row r="25" spans="1:78" ht="12.75" customHeight="1" thickBot="1" x14ac:dyDescent="0.25">
      <c r="A25" s="170" t="s">
        <v>101</v>
      </c>
      <c r="B25" s="68" t="str">
        <f>תכנון!B25</f>
        <v>קופ"ח ביטוח בריאות משלים</v>
      </c>
      <c r="C25" s="36">
        <f>תכנון!C25</f>
        <v>0</v>
      </c>
      <c r="D25" s="36"/>
      <c r="E25" s="37">
        <f t="shared" si="0"/>
        <v>0</v>
      </c>
      <c r="G25" s="244"/>
      <c r="H25" s="8" t="str">
        <f>תכנון!G25</f>
        <v>חניונים</v>
      </c>
      <c r="I25" s="28">
        <f>תכנון!H25</f>
        <v>0</v>
      </c>
      <c r="J25" s="28"/>
      <c r="K25" s="29">
        <f t="shared" si="1"/>
        <v>0</v>
      </c>
      <c r="M25" s="23"/>
      <c r="N25" s="23"/>
      <c r="O25" s="23"/>
      <c r="P25" s="23"/>
      <c r="Q25" s="23"/>
      <c r="S25" s="48"/>
      <c r="T25" s="91" t="str">
        <f>תכנון!Q25</f>
        <v>שונות</v>
      </c>
      <c r="U25" s="44">
        <f>SUM(C41:C44)+SUM(I31:I36)+SUM(O18:O21)</f>
        <v>0</v>
      </c>
      <c r="V25" s="31">
        <f>SUM(D41:D44)+SUM(I31:J36)+SUM(P18:P21)</f>
        <v>0</v>
      </c>
      <c r="W25" s="83">
        <f t="shared" si="4"/>
        <v>0</v>
      </c>
      <c r="X25" s="56">
        <f t="shared" si="5"/>
        <v>0</v>
      </c>
      <c r="BV25" s="21"/>
      <c r="BW25" s="21"/>
      <c r="BX25" s="21"/>
      <c r="BY25" s="21"/>
      <c r="BZ25" s="21"/>
    </row>
    <row r="26" spans="1:78" ht="12.75" customHeight="1" thickBot="1" x14ac:dyDescent="0.25">
      <c r="A26" s="170"/>
      <c r="B26" s="8" t="str">
        <f>תכנון!B26</f>
        <v>ביטוח חיים ריסק+ מחלות</v>
      </c>
      <c r="C26" s="28">
        <f>תכנון!C26</f>
        <v>0</v>
      </c>
      <c r="D26" s="28"/>
      <c r="E26" s="29">
        <f t="shared" si="0"/>
        <v>0</v>
      </c>
      <c r="G26" s="245"/>
      <c r="H26" s="10" t="str">
        <f>תכנון!G26</f>
        <v>אחר</v>
      </c>
      <c r="I26" s="31">
        <f>תכנון!H26</f>
        <v>0</v>
      </c>
      <c r="J26" s="31"/>
      <c r="K26" s="32">
        <f t="shared" si="1"/>
        <v>0</v>
      </c>
      <c r="M26" s="23"/>
      <c r="N26" s="23"/>
      <c r="O26" s="23"/>
      <c r="P26" s="23"/>
      <c r="Q26" s="23"/>
      <c r="S26" s="48"/>
      <c r="T26" s="23"/>
      <c r="U26" s="23"/>
      <c r="V26" s="23"/>
      <c r="W26" s="23"/>
      <c r="X26" s="23"/>
      <c r="BV26" s="21"/>
      <c r="BW26" s="21"/>
      <c r="BX26" s="21"/>
      <c r="BY26" s="21"/>
      <c r="BZ26" s="21"/>
    </row>
    <row r="27" spans="1:78" ht="12.75" customHeight="1" thickBot="1" x14ac:dyDescent="0.25">
      <c r="A27" s="170"/>
      <c r="B27" s="14" t="str">
        <f>תכנון!B27</f>
        <v>ביטוח סיעודי פרטי</v>
      </c>
      <c r="C27" s="28">
        <f>תכנון!C27</f>
        <v>0</v>
      </c>
      <c r="D27" s="28"/>
      <c r="E27" s="29">
        <f t="shared" si="0"/>
        <v>0</v>
      </c>
      <c r="G27" s="169" t="s">
        <v>56</v>
      </c>
      <c r="H27" s="8" t="str">
        <f>תכנון!G27</f>
        <v>ריבית על המינוס</v>
      </c>
      <c r="I27" s="28">
        <f>תכנון!H27</f>
        <v>0</v>
      </c>
      <c r="J27" s="28"/>
      <c r="K27" s="29">
        <f t="shared" si="1"/>
        <v>0</v>
      </c>
      <c r="M27" s="23"/>
      <c r="N27" s="23"/>
      <c r="O27" s="23"/>
      <c r="P27" s="23"/>
      <c r="Q27" s="23"/>
      <c r="S27" s="48"/>
      <c r="T27" s="23"/>
      <c r="U27" s="23"/>
      <c r="V27" s="23"/>
      <c r="W27" s="23"/>
      <c r="X27" s="23"/>
      <c r="BV27" s="21"/>
      <c r="BW27" s="21"/>
      <c r="BX27" s="21"/>
      <c r="BY27" s="21"/>
      <c r="BZ27" s="21"/>
    </row>
    <row r="28" spans="1:78" ht="12.75" customHeight="1" x14ac:dyDescent="0.2">
      <c r="A28" s="170"/>
      <c r="B28" s="8" t="str">
        <f>תכנון!B28</f>
        <v>ביטוח רפואי פרטי</v>
      </c>
      <c r="C28" s="28">
        <f>תכנון!C28</f>
        <v>0</v>
      </c>
      <c r="D28" s="28"/>
      <c r="E28" s="29">
        <f t="shared" si="0"/>
        <v>0</v>
      </c>
      <c r="G28" s="170"/>
      <c r="H28" s="8" t="str">
        <f>תכנון!G28</f>
        <v>עמלות בנק</v>
      </c>
      <c r="I28" s="28">
        <f>תכנון!H28</f>
        <v>0</v>
      </c>
      <c r="J28" s="28"/>
      <c r="K28" s="29">
        <f t="shared" si="1"/>
        <v>0</v>
      </c>
      <c r="M28" s="23"/>
      <c r="N28" s="23"/>
      <c r="O28" s="23"/>
      <c r="P28" s="23"/>
      <c r="Q28" s="23"/>
      <c r="S28" s="23"/>
      <c r="T28" s="183" t="s">
        <v>117</v>
      </c>
      <c r="U28" s="221" t="s">
        <v>85</v>
      </c>
      <c r="V28" s="221" t="s">
        <v>116</v>
      </c>
      <c r="W28" s="176" t="s">
        <v>95</v>
      </c>
      <c r="X28" s="204" t="s">
        <v>121</v>
      </c>
      <c r="BV28" s="21"/>
      <c r="BW28" s="21"/>
      <c r="BX28" s="21"/>
      <c r="BY28" s="21"/>
      <c r="BZ28" s="21"/>
    </row>
    <row r="29" spans="1:78" ht="12.75" customHeight="1" x14ac:dyDescent="0.2">
      <c r="A29" s="170"/>
      <c r="B29" s="8" t="str">
        <f>תכנון!B29</f>
        <v>חדר כושר</v>
      </c>
      <c r="C29" s="28">
        <f>תכנון!C29</f>
        <v>0</v>
      </c>
      <c r="D29" s="28"/>
      <c r="E29" s="29">
        <f t="shared" si="0"/>
        <v>0</v>
      </c>
      <c r="G29" s="170"/>
      <c r="H29" s="8" t="str">
        <f>תכנון!G29</f>
        <v xml:space="preserve">מזומן ללא מעקב </v>
      </c>
      <c r="I29" s="28">
        <f>תכנון!H29</f>
        <v>0</v>
      </c>
      <c r="J29" s="28"/>
      <c r="K29" s="29">
        <f t="shared" si="1"/>
        <v>0</v>
      </c>
      <c r="M29" s="23"/>
      <c r="N29" s="23"/>
      <c r="O29" s="23"/>
      <c r="P29" s="23"/>
      <c r="Q29" s="23"/>
      <c r="S29" s="23"/>
      <c r="T29" s="184"/>
      <c r="U29" s="222"/>
      <c r="V29" s="222"/>
      <c r="W29" s="223"/>
      <c r="X29" s="206"/>
      <c r="BV29" s="21"/>
      <c r="BW29" s="21"/>
      <c r="BX29" s="21"/>
      <c r="BY29" s="21"/>
      <c r="BZ29" s="21"/>
    </row>
    <row r="30" spans="1:78" ht="12.75" customHeight="1" thickBot="1" x14ac:dyDescent="0.25">
      <c r="A30" s="170"/>
      <c r="B30" s="69" t="str">
        <f>תכנון!B30</f>
        <v>אחר</v>
      </c>
      <c r="C30" s="33">
        <f>תכנון!C30</f>
        <v>0</v>
      </c>
      <c r="D30" s="33"/>
      <c r="E30" s="34">
        <f t="shared" si="0"/>
        <v>0</v>
      </c>
      <c r="G30" s="171"/>
      <c r="H30" s="20" t="str">
        <f>תכנון!G30</f>
        <v>אחר</v>
      </c>
      <c r="I30" s="33">
        <f>תכנון!H30</f>
        <v>0</v>
      </c>
      <c r="J30" s="33"/>
      <c r="K30" s="34">
        <f t="shared" si="1"/>
        <v>0</v>
      </c>
      <c r="M30" s="23"/>
      <c r="N30" s="23"/>
      <c r="O30" s="23"/>
      <c r="P30" s="23"/>
      <c r="Q30" s="23"/>
      <c r="S30" s="23"/>
      <c r="T30" s="80" t="s">
        <v>1</v>
      </c>
      <c r="U30" s="51">
        <f>SUM(C4:C44)</f>
        <v>2500</v>
      </c>
      <c r="V30" s="118">
        <f>SUM(D4:D44)</f>
        <v>0</v>
      </c>
      <c r="W30" s="84">
        <f>U30-V30</f>
        <v>2500</v>
      </c>
      <c r="X30" s="65">
        <f>IFERROR(V30/SUM($V$30:$V$32),0)</f>
        <v>0</v>
      </c>
      <c r="BV30" s="21"/>
      <c r="BW30" s="21"/>
      <c r="BX30" s="21"/>
      <c r="BY30" s="21"/>
      <c r="BZ30" s="21"/>
    </row>
    <row r="31" spans="1:78" ht="12.75" customHeight="1" x14ac:dyDescent="0.2">
      <c r="A31" s="169" t="s">
        <v>56</v>
      </c>
      <c r="B31" s="49" t="str">
        <f>תכנון!B31</f>
        <v>תוכניות חיסכון</v>
      </c>
      <c r="C31" s="25">
        <f>תכנון!C31</f>
        <v>0</v>
      </c>
      <c r="D31" s="25"/>
      <c r="E31" s="26">
        <f t="shared" si="0"/>
        <v>0</v>
      </c>
      <c r="G31" s="243" t="s">
        <v>29</v>
      </c>
      <c r="H31" s="5" t="str">
        <f>תכנון!G31</f>
        <v>חיות מחמד</v>
      </c>
      <c r="I31" s="25">
        <f>תכנון!H31</f>
        <v>0</v>
      </c>
      <c r="J31" s="25"/>
      <c r="K31" s="26">
        <f t="shared" si="1"/>
        <v>0</v>
      </c>
      <c r="M31" s="23"/>
      <c r="N31" s="23"/>
      <c r="O31" s="23"/>
      <c r="P31" s="23"/>
      <c r="Q31" s="23"/>
      <c r="S31" s="23"/>
      <c r="T31" s="78" t="s">
        <v>50</v>
      </c>
      <c r="U31" s="51">
        <f>SUM(I4:I36)</f>
        <v>0</v>
      </c>
      <c r="V31" s="118">
        <f>SUM(J4:J36)</f>
        <v>0</v>
      </c>
      <c r="W31" s="84">
        <f>U31-V31</f>
        <v>0</v>
      </c>
      <c r="X31" s="65">
        <f>IFERROR(U31/SUM($U$30:$U$32),0)</f>
        <v>0</v>
      </c>
      <c r="BV31" s="21"/>
      <c r="BW31" s="21"/>
      <c r="BX31" s="21"/>
      <c r="BY31" s="21"/>
      <c r="BZ31" s="21"/>
    </row>
    <row r="32" spans="1:78" ht="12.75" customHeight="1" thickBot="1" x14ac:dyDescent="0.25">
      <c r="A32" s="170"/>
      <c r="B32" s="8" t="str">
        <f>תכנון!B32</f>
        <v>החזרי הלוואות</v>
      </c>
      <c r="C32" s="28">
        <f>תכנון!C32</f>
        <v>0</v>
      </c>
      <c r="D32" s="28"/>
      <c r="E32" s="29">
        <f t="shared" si="0"/>
        <v>0</v>
      </c>
      <c r="G32" s="244"/>
      <c r="H32" s="8" t="str">
        <f>תכנון!G32</f>
        <v>אחר</v>
      </c>
      <c r="I32" s="28">
        <f>תכנון!H32</f>
        <v>0</v>
      </c>
      <c r="J32" s="28"/>
      <c r="K32" s="29">
        <f t="shared" si="1"/>
        <v>0</v>
      </c>
      <c r="M32" s="23"/>
      <c r="N32" s="23"/>
      <c r="O32" s="23"/>
      <c r="P32" s="23"/>
      <c r="Q32" s="23"/>
      <c r="S32" s="23"/>
      <c r="T32" s="79" t="s">
        <v>30</v>
      </c>
      <c r="U32" s="50">
        <f>SUM(O4:O21)</f>
        <v>0</v>
      </c>
      <c r="V32" s="117">
        <f>SUM(P4:P21)</f>
        <v>0</v>
      </c>
      <c r="W32" s="85">
        <f>U32-V32</f>
        <v>0</v>
      </c>
      <c r="X32" s="66">
        <f>IFERROR(U32/SUM($U$30:$U$32),0)</f>
        <v>0</v>
      </c>
      <c r="BV32" s="21"/>
      <c r="BW32" s="21"/>
      <c r="BX32" s="21"/>
      <c r="BY32" s="21"/>
      <c r="BZ32" s="21"/>
    </row>
    <row r="33" spans="1:78" ht="12.75" customHeight="1" thickBot="1" x14ac:dyDescent="0.25">
      <c r="A33" s="170"/>
      <c r="B33" s="14" t="str">
        <f>תכנון!B33</f>
        <v>חסכון ליעד ספציפי</v>
      </c>
      <c r="C33" s="28">
        <f>תכנון!C33</f>
        <v>0</v>
      </c>
      <c r="D33" s="28"/>
      <c r="E33" s="29">
        <f t="shared" si="0"/>
        <v>0</v>
      </c>
      <c r="G33" s="244"/>
      <c r="H33" s="8" t="str">
        <f>תכנון!G33</f>
        <v>אחר</v>
      </c>
      <c r="I33" s="28">
        <f>תכנון!H33</f>
        <v>0</v>
      </c>
      <c r="J33" s="28"/>
      <c r="K33" s="29">
        <f t="shared" si="1"/>
        <v>0</v>
      </c>
      <c r="M33" s="23"/>
      <c r="N33" s="23"/>
      <c r="O33" s="23"/>
      <c r="P33" s="23"/>
      <c r="Q33" s="23"/>
      <c r="S33" s="23"/>
      <c r="T33" s="21"/>
      <c r="U33" s="21"/>
      <c r="V33" s="21"/>
      <c r="W33" s="21"/>
      <c r="X33" s="21"/>
      <c r="BV33" s="21"/>
      <c r="BW33" s="21"/>
      <c r="BX33" s="21"/>
      <c r="BY33" s="21"/>
      <c r="BZ33" s="21"/>
    </row>
    <row r="34" spans="1:78" ht="12.75" customHeight="1" x14ac:dyDescent="0.2">
      <c r="A34" s="170"/>
      <c r="B34" s="8" t="str">
        <f>תכנון!B34</f>
        <v>תמיכה בבני משפחה</v>
      </c>
      <c r="C34" s="28">
        <f>תכנון!C34</f>
        <v>0</v>
      </c>
      <c r="D34" s="28"/>
      <c r="E34" s="29">
        <f t="shared" si="0"/>
        <v>0</v>
      </c>
      <c r="G34" s="244"/>
      <c r="H34" s="8" t="str">
        <f>תכנון!G34</f>
        <v>אחר</v>
      </c>
      <c r="I34" s="28">
        <f>תכנון!H34</f>
        <v>0</v>
      </c>
      <c r="J34" s="28"/>
      <c r="K34" s="29">
        <f t="shared" si="1"/>
        <v>0</v>
      </c>
      <c r="M34" s="23"/>
      <c r="N34" s="23"/>
      <c r="O34" s="23"/>
      <c r="P34" s="23"/>
      <c r="Q34" s="23"/>
      <c r="S34" s="21"/>
      <c r="T34" s="23"/>
      <c r="U34" s="23"/>
      <c r="V34" s="226" t="str">
        <f>U15</f>
        <v>תכנון חודשי</v>
      </c>
      <c r="W34" s="224" t="str">
        <f>V15</f>
        <v>ביצוע</v>
      </c>
      <c r="X34" s="21"/>
      <c r="BV34" s="21"/>
      <c r="BW34" s="21"/>
      <c r="BX34" s="21"/>
      <c r="BY34" s="21"/>
      <c r="BZ34" s="21"/>
    </row>
    <row r="35" spans="1:78" ht="12.75" customHeight="1" thickBot="1" x14ac:dyDescent="0.25">
      <c r="A35" s="170"/>
      <c r="B35" s="8" t="str">
        <f>תכנון!B35</f>
        <v>תשלום מזונות</v>
      </c>
      <c r="C35" s="28">
        <f>תכנון!C35</f>
        <v>0</v>
      </c>
      <c r="D35" s="28"/>
      <c r="E35" s="29">
        <f t="shared" si="0"/>
        <v>0</v>
      </c>
      <c r="G35" s="244"/>
      <c r="H35" s="8" t="str">
        <f>תכנון!G35</f>
        <v>רפואה</v>
      </c>
      <c r="I35" s="28">
        <f>תכנון!H35</f>
        <v>0</v>
      </c>
      <c r="J35" s="28"/>
      <c r="K35" s="29">
        <f t="shared" si="1"/>
        <v>0</v>
      </c>
      <c r="M35" s="23"/>
      <c r="N35" s="23"/>
      <c r="O35" s="23"/>
      <c r="P35" s="23"/>
      <c r="Q35" s="23"/>
      <c r="S35" s="21"/>
      <c r="T35" s="23"/>
      <c r="U35" s="23"/>
      <c r="V35" s="227"/>
      <c r="W35" s="225"/>
      <c r="X35" s="21"/>
      <c r="BT35" s="24"/>
      <c r="BU35" s="24"/>
    </row>
    <row r="36" spans="1:78" ht="12.75" customHeight="1" thickBot="1" x14ac:dyDescent="0.25">
      <c r="A36" s="170"/>
      <c r="B36" s="8" t="str">
        <f>תכנון!B36</f>
        <v>קרן חירום</v>
      </c>
      <c r="C36" s="28">
        <f>תכנון!C36</f>
        <v>0</v>
      </c>
      <c r="D36" s="28"/>
      <c r="E36" s="29">
        <f t="shared" si="0"/>
        <v>0</v>
      </c>
      <c r="G36" s="245"/>
      <c r="H36" s="10" t="str">
        <f>תכנון!G36</f>
        <v>אחר</v>
      </c>
      <c r="I36" s="31">
        <f>תכנון!H36</f>
        <v>0</v>
      </c>
      <c r="J36" s="31"/>
      <c r="K36" s="32">
        <f t="shared" si="1"/>
        <v>0</v>
      </c>
      <c r="M36" s="23"/>
      <c r="N36" s="23"/>
      <c r="O36" s="23"/>
      <c r="P36" s="23"/>
      <c r="Q36" s="23"/>
      <c r="S36" s="21"/>
      <c r="T36" s="232" t="s">
        <v>44</v>
      </c>
      <c r="U36" s="233"/>
      <c r="V36" s="39">
        <f>SUM(U4:U13)</f>
        <v>0</v>
      </c>
      <c r="W36" s="40">
        <f>SUM(V4:V13)</f>
        <v>0</v>
      </c>
      <c r="X36" s="12"/>
      <c r="BT36" s="24"/>
      <c r="BU36" s="24"/>
    </row>
    <row r="37" spans="1:78" ht="12.75" customHeight="1" x14ac:dyDescent="0.2">
      <c r="A37" s="170"/>
      <c r="B37" s="8" t="str">
        <f>תכנון!B37</f>
        <v>דמי כיס</v>
      </c>
      <c r="C37" s="28">
        <f>תכנון!C37</f>
        <v>0</v>
      </c>
      <c r="D37" s="28"/>
      <c r="E37" s="29">
        <f t="shared" si="0"/>
        <v>0</v>
      </c>
      <c r="G37" s="21"/>
      <c r="H37" s="21"/>
      <c r="I37" s="21"/>
      <c r="J37" s="21"/>
      <c r="K37" s="21"/>
      <c r="M37" s="23"/>
      <c r="N37" s="23"/>
      <c r="O37" s="23"/>
      <c r="P37" s="23"/>
      <c r="Q37" s="23"/>
      <c r="S37" s="21"/>
      <c r="T37" s="230" t="s">
        <v>45</v>
      </c>
      <c r="U37" s="231"/>
      <c r="V37" s="42">
        <f>SUM(U17:U25)</f>
        <v>2500</v>
      </c>
      <c r="W37" s="57">
        <f>SUM(V17:V25)</f>
        <v>0</v>
      </c>
      <c r="X37" s="12"/>
      <c r="BT37" s="24"/>
      <c r="BU37" s="24"/>
    </row>
    <row r="38" spans="1:78" ht="12.75" customHeight="1" thickBot="1" x14ac:dyDescent="0.25">
      <c r="A38" s="170"/>
      <c r="B38" s="8" t="str">
        <f>תכנון!B38</f>
        <v>בלתי צפוי מראש</v>
      </c>
      <c r="C38" s="28">
        <f>תכנון!C38</f>
        <v>0</v>
      </c>
      <c r="D38" s="28"/>
      <c r="E38" s="29">
        <f t="shared" si="0"/>
        <v>0</v>
      </c>
      <c r="G38" s="21"/>
      <c r="H38" s="21"/>
      <c r="I38" s="21"/>
      <c r="J38" s="21"/>
      <c r="K38" s="21"/>
      <c r="M38" s="23"/>
      <c r="N38" s="23"/>
      <c r="O38" s="23"/>
      <c r="P38" s="23"/>
      <c r="Q38" s="23"/>
      <c r="S38" s="21"/>
      <c r="T38" s="228" t="s">
        <v>95</v>
      </c>
      <c r="U38" s="229"/>
      <c r="V38" s="44">
        <f>V36-V37</f>
        <v>-2500</v>
      </c>
      <c r="W38" s="45">
        <f>W36-W37</f>
        <v>0</v>
      </c>
      <c r="X38" s="12"/>
      <c r="BU38" s="24"/>
    </row>
    <row r="39" spans="1:78" ht="12.75" customHeight="1" thickBot="1" x14ac:dyDescent="0.25">
      <c r="A39" s="170"/>
      <c r="B39" s="8" t="str">
        <f>תכנון!B39</f>
        <v>מעשר/תרומות</v>
      </c>
      <c r="C39" s="28">
        <f>תכנון!C39</f>
        <v>0</v>
      </c>
      <c r="D39" s="28"/>
      <c r="E39" s="29">
        <f t="shared" si="0"/>
        <v>0</v>
      </c>
      <c r="G39" s="21"/>
      <c r="H39" s="21"/>
      <c r="I39" s="21"/>
      <c r="J39" s="21"/>
      <c r="K39" s="21"/>
      <c r="M39" s="23"/>
      <c r="N39" s="23"/>
      <c r="O39" s="23"/>
      <c r="P39" s="23"/>
      <c r="Q39" s="23"/>
      <c r="S39" s="23"/>
      <c r="T39" s="12"/>
      <c r="U39" s="12"/>
      <c r="V39" s="12"/>
      <c r="W39" s="12"/>
      <c r="X39" s="12"/>
      <c r="Y39" s="12"/>
      <c r="BT39" s="24"/>
      <c r="BU39" s="24"/>
    </row>
    <row r="40" spans="1:78" ht="12.75" customHeight="1" thickBot="1" x14ac:dyDescent="0.25">
      <c r="A40" s="171"/>
      <c r="B40" s="18" t="str">
        <f>תכנון!B40</f>
        <v>אחר</v>
      </c>
      <c r="C40" s="31">
        <f>תכנון!C40</f>
        <v>0</v>
      </c>
      <c r="D40" s="31"/>
      <c r="E40" s="32">
        <f t="shared" si="0"/>
        <v>0</v>
      </c>
      <c r="G40" s="21"/>
      <c r="H40" s="21"/>
      <c r="I40" s="21"/>
      <c r="J40" s="21"/>
      <c r="K40" s="21"/>
      <c r="M40" s="23"/>
      <c r="N40" s="23"/>
      <c r="O40" s="23"/>
      <c r="P40" s="23"/>
      <c r="Q40" s="23"/>
      <c r="S40" s="23"/>
      <c r="T40" s="178"/>
      <c r="U40" s="194"/>
      <c r="V40" s="194" t="s">
        <v>130</v>
      </c>
      <c r="W40" s="194" t="s">
        <v>118</v>
      </c>
      <c r="X40" s="196"/>
      <c r="BT40" s="24"/>
      <c r="BU40" s="24"/>
    </row>
    <row r="41" spans="1:78" ht="12.75" customHeight="1" x14ac:dyDescent="0.2">
      <c r="A41" s="169" t="s">
        <v>29</v>
      </c>
      <c r="B41" s="49" t="str">
        <f>תכנון!B41</f>
        <v>אחר</v>
      </c>
      <c r="C41" s="25">
        <f>תכנון!C41</f>
        <v>0</v>
      </c>
      <c r="D41" s="25"/>
      <c r="E41" s="26">
        <f t="shared" si="0"/>
        <v>0</v>
      </c>
      <c r="G41" s="23"/>
      <c r="H41" s="23"/>
      <c r="I41" s="23"/>
      <c r="J41" s="23"/>
      <c r="K41" s="23"/>
      <c r="M41" s="23"/>
      <c r="N41" s="23"/>
      <c r="O41" s="23"/>
      <c r="P41" s="23"/>
      <c r="Q41" s="23"/>
      <c r="S41" s="23"/>
      <c r="T41" s="179"/>
      <c r="U41" s="195"/>
      <c r="V41" s="195"/>
      <c r="W41" s="195"/>
      <c r="X41" s="197"/>
      <c r="BT41" s="24"/>
      <c r="BU41" s="24"/>
    </row>
    <row r="42" spans="1:78" ht="12.75" customHeight="1" x14ac:dyDescent="0.2">
      <c r="A42" s="170"/>
      <c r="B42" s="8" t="str">
        <f>תכנון!B42</f>
        <v>אחר</v>
      </c>
      <c r="C42" s="28">
        <f>תכנון!C42</f>
        <v>0</v>
      </c>
      <c r="D42" s="28"/>
      <c r="E42" s="29">
        <f t="shared" si="0"/>
        <v>0</v>
      </c>
      <c r="G42" s="23"/>
      <c r="H42" s="23"/>
      <c r="I42" s="23"/>
      <c r="J42" s="23"/>
      <c r="K42" s="23"/>
      <c r="M42" s="23"/>
      <c r="N42" s="23"/>
      <c r="O42" s="23"/>
      <c r="P42" s="23"/>
      <c r="Q42" s="23"/>
      <c r="S42" s="23"/>
      <c r="T42" s="240" t="s">
        <v>26</v>
      </c>
      <c r="U42" s="241"/>
      <c r="V42" s="51">
        <f>D32</f>
        <v>0</v>
      </c>
      <c r="W42" s="236">
        <f>'06.21'!$W$42:$X$42-V42</f>
        <v>0</v>
      </c>
      <c r="X42" s="237"/>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24"/>
      <c r="BU42" s="24"/>
    </row>
    <row r="43" spans="1:78" ht="12.75" customHeight="1" x14ac:dyDescent="0.2">
      <c r="A43" s="170"/>
      <c r="B43" s="8" t="str">
        <f>תכנון!B43</f>
        <v>אחר</v>
      </c>
      <c r="C43" s="28">
        <f>תכנון!C43</f>
        <v>0</v>
      </c>
      <c r="D43" s="28"/>
      <c r="E43" s="29">
        <f t="shared" si="0"/>
        <v>0</v>
      </c>
      <c r="G43" s="23"/>
      <c r="H43" s="23"/>
      <c r="I43" s="23"/>
      <c r="J43" s="23"/>
      <c r="K43" s="23"/>
      <c r="M43" s="23"/>
      <c r="N43" s="23"/>
      <c r="O43" s="23"/>
      <c r="P43" s="23"/>
      <c r="Q43" s="23"/>
      <c r="S43" s="23"/>
      <c r="T43" s="240" t="s">
        <v>28</v>
      </c>
      <c r="U43" s="241"/>
      <c r="V43" s="51">
        <f>D31+D33</f>
        <v>0</v>
      </c>
      <c r="W43" s="209">
        <f>'06.21'!W43:X43+V43</f>
        <v>0</v>
      </c>
      <c r="X43" s="210"/>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24"/>
      <c r="BU43" s="24"/>
    </row>
    <row r="44" spans="1:78" ht="12.75" customHeight="1" thickBot="1" x14ac:dyDescent="0.25">
      <c r="A44" s="171"/>
      <c r="B44" s="18" t="str">
        <f>תכנון!B44</f>
        <v>אחר</v>
      </c>
      <c r="C44" s="31">
        <f>תכנון!C44</f>
        <v>0</v>
      </c>
      <c r="D44" s="31"/>
      <c r="E44" s="32">
        <f t="shared" si="0"/>
        <v>0</v>
      </c>
      <c r="G44" s="23"/>
      <c r="H44" s="23"/>
      <c r="I44" s="23"/>
      <c r="J44" s="23"/>
      <c r="K44" s="23"/>
      <c r="M44" s="23"/>
      <c r="N44" s="23"/>
      <c r="O44" s="23"/>
      <c r="P44" s="23"/>
      <c r="Q44" s="23"/>
      <c r="S44" s="23"/>
      <c r="T44" s="238" t="s">
        <v>102</v>
      </c>
      <c r="U44" s="239"/>
      <c r="V44" s="50">
        <f>D36</f>
        <v>0</v>
      </c>
      <c r="W44" s="207">
        <f>'06.21'!W44:X44+V44</f>
        <v>0</v>
      </c>
      <c r="X44" s="208"/>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24"/>
      <c r="BU44" s="24"/>
    </row>
    <row r="45" spans="1:78" ht="12.75" customHeight="1" x14ac:dyDescent="0.2">
      <c r="A45" s="23"/>
      <c r="B45" s="23"/>
      <c r="C45" s="23"/>
      <c r="D45" s="23"/>
      <c r="E45" s="23"/>
      <c r="G45" s="23"/>
      <c r="H45" s="23"/>
      <c r="I45" s="23"/>
      <c r="J45" s="23"/>
      <c r="K45" s="23"/>
      <c r="M45" s="23"/>
      <c r="N45" s="23"/>
      <c r="O45" s="23"/>
      <c r="P45" s="23"/>
      <c r="Q45" s="23"/>
      <c r="S45" s="23"/>
      <c r="T45" s="12"/>
      <c r="U45" s="12"/>
      <c r="V45" s="12"/>
      <c r="W45" s="12"/>
      <c r="X45" s="12"/>
      <c r="Y45" s="13"/>
      <c r="Z45" s="13"/>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24"/>
      <c r="BU45" s="24"/>
    </row>
    <row r="46" spans="1:78" ht="12.75" customHeight="1" x14ac:dyDescent="0.2">
      <c r="A46" s="23"/>
      <c r="B46" s="23"/>
      <c r="C46" s="23"/>
      <c r="D46" s="23"/>
      <c r="E46" s="23"/>
      <c r="G46" s="23"/>
      <c r="H46" s="23"/>
      <c r="I46" s="23"/>
      <c r="J46" s="23"/>
      <c r="K46" s="23"/>
      <c r="L46" s="23"/>
      <c r="M46" s="23"/>
      <c r="N46" s="23"/>
      <c r="O46" s="21"/>
      <c r="P46" s="21"/>
      <c r="Q46" s="23"/>
      <c r="R46" s="211">
        <f>IF(W38&lt;0,"אתם בחריגה!   יש לתקן בחודש הבא!",0)</f>
        <v>0</v>
      </c>
      <c r="S46" s="212"/>
      <c r="T46" s="212"/>
      <c r="U46" s="212"/>
      <c r="V46" s="212"/>
      <c r="W46" s="212"/>
      <c r="X46" s="212"/>
      <c r="Y46" s="213"/>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8" ht="12.75" customHeight="1" x14ac:dyDescent="0.2">
      <c r="A47" s="23"/>
      <c r="B47" s="23"/>
      <c r="C47" s="23"/>
      <c r="D47" s="23"/>
      <c r="E47" s="23"/>
      <c r="G47" s="23"/>
      <c r="H47" s="23"/>
      <c r="I47" s="23"/>
      <c r="J47" s="23"/>
      <c r="K47" s="23"/>
      <c r="L47" s="23"/>
      <c r="M47" s="23"/>
      <c r="N47" s="23"/>
      <c r="O47" s="21"/>
      <c r="P47" s="21"/>
      <c r="Q47" s="23"/>
      <c r="R47" s="214"/>
      <c r="S47" s="215"/>
      <c r="T47" s="215"/>
      <c r="U47" s="215"/>
      <c r="V47" s="215"/>
      <c r="W47" s="215"/>
      <c r="X47" s="215"/>
      <c r="Y47" s="216"/>
      <c r="Z47" s="13"/>
      <c r="AA47" s="12"/>
      <c r="BV47" s="21"/>
      <c r="BW47" s="21"/>
      <c r="BX47" s="21"/>
    </row>
    <row r="48" spans="1:78" ht="12.75" customHeight="1" x14ac:dyDescent="0.2">
      <c r="A48" s="23"/>
      <c r="B48" s="23"/>
      <c r="C48" s="23"/>
      <c r="D48" s="23"/>
      <c r="E48" s="23"/>
      <c r="G48" s="23"/>
      <c r="H48" s="23"/>
      <c r="I48" s="23"/>
      <c r="J48" s="23"/>
      <c r="K48" s="23"/>
      <c r="L48" s="23"/>
      <c r="M48" s="23"/>
      <c r="N48" s="23"/>
      <c r="O48" s="21"/>
      <c r="P48" s="21"/>
      <c r="Q48" s="23"/>
      <c r="R48" s="214"/>
      <c r="S48" s="215"/>
      <c r="T48" s="215"/>
      <c r="U48" s="215"/>
      <c r="V48" s="215"/>
      <c r="W48" s="215"/>
      <c r="X48" s="215"/>
      <c r="Y48" s="216"/>
      <c r="Z48" s="13"/>
      <c r="AA48" s="23"/>
      <c r="BV48" s="21"/>
      <c r="BW48" s="21"/>
      <c r="BX48" s="21"/>
    </row>
    <row r="49" spans="6:102" s="23" customFormat="1" ht="12.75" customHeight="1" x14ac:dyDescent="0.2">
      <c r="F49" s="21"/>
      <c r="O49" s="21"/>
      <c r="P49" s="21"/>
      <c r="R49" s="214"/>
      <c r="S49" s="215"/>
      <c r="T49" s="215"/>
      <c r="U49" s="215"/>
      <c r="V49" s="215"/>
      <c r="W49" s="215"/>
      <c r="X49" s="215"/>
      <c r="Y49" s="216"/>
      <c r="Z49" s="13"/>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row>
    <row r="50" spans="6:102" s="23" customFormat="1" ht="12.75" customHeight="1" x14ac:dyDescent="0.2">
      <c r="F50" s="21"/>
      <c r="O50" s="21"/>
      <c r="P50" s="21"/>
      <c r="R50" s="214"/>
      <c r="S50" s="215"/>
      <c r="T50" s="215"/>
      <c r="U50" s="215"/>
      <c r="V50" s="215"/>
      <c r="W50" s="215"/>
      <c r="X50" s="215"/>
      <c r="Y50" s="216"/>
      <c r="Z50" s="12"/>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row>
    <row r="51" spans="6:102" s="23" customFormat="1" ht="12.75" customHeight="1" x14ac:dyDescent="0.2">
      <c r="F51" s="21"/>
      <c r="O51" s="21"/>
      <c r="P51" s="21"/>
      <c r="R51" s="214"/>
      <c r="S51" s="215"/>
      <c r="T51" s="215"/>
      <c r="U51" s="215"/>
      <c r="V51" s="215"/>
      <c r="W51" s="215"/>
      <c r="X51" s="215"/>
      <c r="Y51" s="216"/>
      <c r="Z51" s="12"/>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row>
    <row r="52" spans="6:102" s="23" customFormat="1" ht="12.75" customHeight="1" x14ac:dyDescent="0.2">
      <c r="F52" s="21"/>
      <c r="O52" s="21"/>
      <c r="P52" s="21"/>
      <c r="R52" s="214"/>
      <c r="S52" s="215"/>
      <c r="T52" s="215"/>
      <c r="U52" s="215"/>
      <c r="V52" s="215"/>
      <c r="W52" s="215"/>
      <c r="X52" s="215"/>
      <c r="Y52" s="216"/>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row>
    <row r="53" spans="6:102" s="23" customFormat="1" ht="12.75" customHeight="1" x14ac:dyDescent="0.2">
      <c r="F53" s="21"/>
      <c r="O53" s="21"/>
      <c r="P53" s="21"/>
      <c r="R53" s="217"/>
      <c r="S53" s="218"/>
      <c r="T53" s="218"/>
      <c r="U53" s="218"/>
      <c r="V53" s="218"/>
      <c r="W53" s="218"/>
      <c r="X53" s="218"/>
      <c r="Y53" s="219"/>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row>
    <row r="54" spans="6:102" s="23" customFormat="1" ht="12.75" customHeight="1" x14ac:dyDescent="0.2">
      <c r="F54" s="21"/>
      <c r="O54" s="21"/>
      <c r="P54" s="21"/>
      <c r="T54" s="12"/>
      <c r="U54" s="12"/>
      <c r="V54" s="12"/>
      <c r="W54" s="12"/>
      <c r="X54" s="12"/>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row>
    <row r="55" spans="6:102" s="23" customFormat="1" ht="12.75" customHeight="1" x14ac:dyDescent="0.2">
      <c r="F55" s="21"/>
      <c r="O55" s="21"/>
      <c r="P55" s="21"/>
      <c r="T55" s="12"/>
      <c r="U55" s="12"/>
      <c r="V55" s="12"/>
      <c r="W55" s="12"/>
      <c r="X55" s="12"/>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row>
    <row r="56" spans="6:102" s="23" customFormat="1" ht="12.75" customHeight="1" x14ac:dyDescent="0.2">
      <c r="F56" s="21"/>
      <c r="T56" s="12"/>
      <c r="U56" s="12"/>
      <c r="V56" s="12"/>
      <c r="W56" s="12"/>
      <c r="X56" s="12"/>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row>
    <row r="57" spans="6:102" s="23" customFormat="1" ht="12.75" customHeight="1" x14ac:dyDescent="0.2">
      <c r="F57" s="21"/>
      <c r="R57" s="21"/>
      <c r="U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row>
    <row r="58" spans="6:102" s="23" customFormat="1" ht="12.75" customHeight="1" x14ac:dyDescent="0.2">
      <c r="F58" s="21"/>
      <c r="R58" s="21"/>
      <c r="U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row>
    <row r="59" spans="6:102" s="23" customFormat="1" ht="12.75" customHeight="1" x14ac:dyDescent="0.2">
      <c r="F59" s="21"/>
      <c r="R59" s="21"/>
      <c r="U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row>
    <row r="60" spans="6:102" s="23" customFormat="1" ht="12.75" customHeight="1" x14ac:dyDescent="0.2">
      <c r="F60" s="21"/>
      <c r="R60" s="21"/>
      <c r="U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row>
    <row r="61" spans="6:102" s="23" customFormat="1" ht="12.75" customHeight="1" x14ac:dyDescent="0.2">
      <c r="F61" s="21"/>
      <c r="R61" s="21"/>
      <c r="U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row>
    <row r="62" spans="6:102" s="23" customFormat="1" ht="12.75" customHeight="1" x14ac:dyDescent="0.2">
      <c r="F62" s="21"/>
      <c r="R62" s="21"/>
      <c r="U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row>
    <row r="63" spans="6:102" s="23" customFormat="1" ht="12.75" customHeight="1" x14ac:dyDescent="0.2">
      <c r="F63" s="21"/>
      <c r="R63" s="21"/>
      <c r="U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row>
    <row r="64" spans="6:102" s="23" customFormat="1" ht="12.75" customHeight="1" x14ac:dyDescent="0.2">
      <c r="F64" s="21"/>
      <c r="R64" s="21"/>
      <c r="U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row>
    <row r="65" spans="6:99" s="23" customFormat="1" ht="12.75" customHeight="1" x14ac:dyDescent="0.2">
      <c r="F65" s="21"/>
      <c r="R65" s="21"/>
      <c r="U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row>
    <row r="66" spans="6:99" s="23" customFormat="1" ht="12.75" customHeight="1" x14ac:dyDescent="0.2">
      <c r="F66" s="21"/>
      <c r="R66" s="21"/>
      <c r="U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row>
    <row r="67" spans="6:99" s="23" customFormat="1" ht="12.75" customHeight="1" x14ac:dyDescent="0.2">
      <c r="F67" s="21"/>
      <c r="R67" s="21"/>
      <c r="U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row>
    <row r="68" spans="6:99" s="23" customFormat="1" ht="12.75" customHeight="1" x14ac:dyDescent="0.2">
      <c r="F68" s="21"/>
      <c r="R68" s="21"/>
      <c r="U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row>
    <row r="69" spans="6:99" s="23" customFormat="1" ht="12.75" customHeight="1" x14ac:dyDescent="0.2">
      <c r="F69" s="21"/>
      <c r="R69" s="21"/>
      <c r="U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row>
    <row r="70" spans="6:99" s="23" customFormat="1" ht="12.75" customHeight="1" x14ac:dyDescent="0.2">
      <c r="F70" s="21"/>
      <c r="R70" s="21"/>
      <c r="U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row>
    <row r="71" spans="6:99" s="23" customFormat="1" ht="12.75" customHeight="1" x14ac:dyDescent="0.2">
      <c r="F71" s="21"/>
      <c r="R71" s="21"/>
      <c r="U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row>
    <row r="72" spans="6:99" s="23" customFormat="1" ht="12.75" customHeight="1" x14ac:dyDescent="0.2">
      <c r="F72" s="21"/>
      <c r="R72" s="21"/>
      <c r="U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row>
    <row r="73" spans="6:99" s="23" customFormat="1" ht="12.75" customHeight="1" x14ac:dyDescent="0.2">
      <c r="F73" s="21"/>
      <c r="R73" s="21"/>
      <c r="U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row>
    <row r="74" spans="6:99" s="23" customFormat="1" ht="12.75" customHeight="1" x14ac:dyDescent="0.2">
      <c r="F74" s="21"/>
      <c r="R74" s="21"/>
      <c r="U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row>
    <row r="75" spans="6:99" s="23" customFormat="1" ht="12.75" customHeight="1" x14ac:dyDescent="0.2">
      <c r="F75" s="21"/>
      <c r="R75" s="21"/>
      <c r="U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row>
    <row r="76" spans="6:99" s="23" customFormat="1" ht="12.75" customHeight="1" x14ac:dyDescent="0.2">
      <c r="F76" s="21"/>
      <c r="R76" s="21"/>
      <c r="U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row>
    <row r="77" spans="6:99" s="23" customFormat="1" ht="12.75" customHeight="1" x14ac:dyDescent="0.2">
      <c r="F77" s="21"/>
      <c r="R77" s="21"/>
      <c r="U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row>
    <row r="78" spans="6:99" s="23" customFormat="1" ht="12.75" customHeight="1" x14ac:dyDescent="0.2">
      <c r="F78" s="21"/>
      <c r="R78" s="21"/>
      <c r="U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row>
    <row r="79" spans="6:99" s="23" customFormat="1" ht="12.75" customHeight="1" x14ac:dyDescent="0.2">
      <c r="F79" s="21"/>
      <c r="R79" s="21"/>
      <c r="U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row>
    <row r="80" spans="6:99" s="23" customFormat="1" ht="12.75" customHeight="1" x14ac:dyDescent="0.2">
      <c r="F80" s="21"/>
      <c r="R80" s="21"/>
      <c r="U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row>
    <row r="81" spans="6:99" s="23" customFormat="1" ht="12.75" customHeight="1" x14ac:dyDescent="0.2">
      <c r="F81" s="21"/>
      <c r="R81" s="21"/>
      <c r="U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row>
    <row r="82" spans="6:99" s="23" customFormat="1" ht="12.75" customHeight="1" x14ac:dyDescent="0.2">
      <c r="F82" s="21"/>
      <c r="R82" s="21"/>
      <c r="U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row>
    <row r="83" spans="6:99" s="23" customFormat="1" ht="12.75" customHeight="1" x14ac:dyDescent="0.2">
      <c r="F83" s="21"/>
      <c r="R83" s="21"/>
      <c r="U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row>
    <row r="84" spans="6:99" s="23" customFormat="1" ht="12.75" customHeight="1" x14ac:dyDescent="0.2">
      <c r="F84" s="21"/>
      <c r="R84" s="21"/>
      <c r="U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row>
    <row r="85" spans="6:99" s="23" customFormat="1" ht="12.75" customHeight="1" x14ac:dyDescent="0.2">
      <c r="F85" s="21"/>
      <c r="R85" s="21"/>
      <c r="U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row>
    <row r="86" spans="6:99" s="23" customFormat="1" ht="12.75" customHeight="1" x14ac:dyDescent="0.2">
      <c r="F86" s="21"/>
      <c r="R86" s="21"/>
      <c r="U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row>
    <row r="87" spans="6:99" s="23" customFormat="1" ht="12.75" customHeight="1" x14ac:dyDescent="0.2">
      <c r="F87" s="21"/>
      <c r="R87" s="21"/>
      <c r="U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row>
    <row r="88" spans="6:99" s="23" customFormat="1" ht="12.75" customHeight="1" x14ac:dyDescent="0.2">
      <c r="F88" s="21"/>
      <c r="R88" s="21"/>
      <c r="U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row>
    <row r="89" spans="6:99" s="23" customFormat="1" ht="12.75" customHeight="1" x14ac:dyDescent="0.2">
      <c r="F89" s="21"/>
      <c r="R89" s="21"/>
      <c r="U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row>
    <row r="90" spans="6:99" s="23" customFormat="1" ht="12.75" customHeight="1" x14ac:dyDescent="0.2">
      <c r="F90" s="21"/>
      <c r="R90" s="21"/>
      <c r="U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row>
    <row r="91" spans="6:99" s="23" customFormat="1" ht="12.75" customHeight="1" x14ac:dyDescent="0.2">
      <c r="F91" s="21"/>
      <c r="R91" s="21"/>
      <c r="U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row>
    <row r="92" spans="6:99" s="23" customFormat="1" ht="12.75" customHeight="1" x14ac:dyDescent="0.2">
      <c r="F92" s="21"/>
      <c r="R92" s="21"/>
      <c r="U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row>
    <row r="93" spans="6:99" s="23" customFormat="1" ht="12.75" customHeight="1" x14ac:dyDescent="0.2">
      <c r="F93" s="21"/>
      <c r="R93" s="21"/>
      <c r="U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row>
    <row r="94" spans="6:99" s="23" customFormat="1" ht="12.75" customHeight="1" x14ac:dyDescent="0.2">
      <c r="F94" s="21"/>
      <c r="R94" s="21"/>
      <c r="U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row>
    <row r="95" spans="6:99" s="23" customFormat="1" ht="12.75" customHeight="1" x14ac:dyDescent="0.2">
      <c r="F95" s="21"/>
      <c r="R95" s="21"/>
      <c r="U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row>
    <row r="96" spans="6:99" s="23" customFormat="1" ht="12.75" customHeight="1" x14ac:dyDescent="0.2">
      <c r="F96" s="21"/>
      <c r="R96" s="21"/>
      <c r="U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row>
    <row r="97" spans="6:99" s="23" customFormat="1" ht="12.75" customHeight="1" x14ac:dyDescent="0.2">
      <c r="F97" s="21"/>
      <c r="R97" s="21"/>
      <c r="U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row>
    <row r="98" spans="6:99" s="23" customFormat="1" ht="12.75" customHeight="1" x14ac:dyDescent="0.2">
      <c r="F98" s="21"/>
      <c r="R98" s="21"/>
      <c r="U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row>
    <row r="99" spans="6:99" s="23" customFormat="1" ht="12.75" customHeight="1" x14ac:dyDescent="0.2">
      <c r="F99" s="21"/>
      <c r="R99" s="21"/>
      <c r="U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row>
    <row r="100" spans="6:99" s="23" customFormat="1" ht="12.75" customHeight="1" x14ac:dyDescent="0.2">
      <c r="F100" s="21"/>
      <c r="R100" s="21"/>
      <c r="U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row>
    <row r="101" spans="6:99" s="23" customFormat="1" ht="12.75" customHeight="1" x14ac:dyDescent="0.2">
      <c r="F101" s="21"/>
      <c r="R101" s="21"/>
      <c r="U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row>
    <row r="102" spans="6:99" s="23" customFormat="1" ht="12.75" customHeight="1" x14ac:dyDescent="0.2">
      <c r="F102" s="21"/>
      <c r="R102" s="21"/>
      <c r="U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row>
    <row r="103" spans="6:99" s="23" customFormat="1" ht="12.75" customHeight="1" x14ac:dyDescent="0.2">
      <c r="F103" s="21"/>
      <c r="R103" s="21"/>
      <c r="U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row>
    <row r="104" spans="6:99" s="23" customFormat="1" ht="12.75" customHeight="1" x14ac:dyDescent="0.2">
      <c r="F104" s="21"/>
      <c r="R104" s="21"/>
      <c r="U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row>
    <row r="105" spans="6:99" s="23" customFormat="1" ht="12.75" customHeight="1" x14ac:dyDescent="0.2">
      <c r="F105" s="21"/>
      <c r="R105" s="21"/>
      <c r="U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row>
    <row r="106" spans="6:99" s="23" customFormat="1" ht="12.75" customHeight="1" x14ac:dyDescent="0.2">
      <c r="F106" s="21"/>
      <c r="R106" s="21"/>
      <c r="U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row>
    <row r="107" spans="6:99" s="23" customFormat="1" ht="12.75" customHeight="1" x14ac:dyDescent="0.2">
      <c r="F107" s="21"/>
      <c r="R107" s="21"/>
      <c r="U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row>
    <row r="108" spans="6:99" s="23" customFormat="1" ht="12.75" customHeight="1" x14ac:dyDescent="0.2">
      <c r="F108" s="21"/>
      <c r="R108" s="21"/>
      <c r="U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row>
    <row r="109" spans="6:99" s="23" customFormat="1" ht="12.75" customHeight="1" x14ac:dyDescent="0.2">
      <c r="F109" s="21"/>
      <c r="R109" s="21"/>
      <c r="U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row>
    <row r="110" spans="6:99" s="23" customFormat="1" ht="12.75" customHeight="1" x14ac:dyDescent="0.2">
      <c r="F110" s="21"/>
      <c r="R110" s="21"/>
      <c r="U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row>
    <row r="111" spans="6:99" s="23" customFormat="1" ht="12.75" customHeight="1" x14ac:dyDescent="0.2">
      <c r="F111" s="21"/>
      <c r="R111" s="21"/>
      <c r="U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row>
    <row r="112" spans="6:99" s="23" customFormat="1" ht="12.75" customHeight="1" x14ac:dyDescent="0.2">
      <c r="F112" s="21"/>
      <c r="R112" s="21"/>
      <c r="U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row>
    <row r="113" spans="6:99" s="23" customFormat="1" ht="12.75" customHeight="1" x14ac:dyDescent="0.2">
      <c r="F113" s="21"/>
      <c r="R113" s="21"/>
      <c r="U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row>
    <row r="114" spans="6:99" s="23" customFormat="1" ht="12.75" customHeight="1" x14ac:dyDescent="0.2">
      <c r="F114" s="21"/>
      <c r="R114" s="21"/>
      <c r="U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row>
    <row r="115" spans="6:99" s="23" customFormat="1" ht="12.75" customHeight="1" x14ac:dyDescent="0.2">
      <c r="F115" s="21"/>
      <c r="R115" s="21"/>
      <c r="U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row>
    <row r="116" spans="6:99" s="23" customFormat="1" ht="12.75" customHeight="1" x14ac:dyDescent="0.2">
      <c r="F116" s="21"/>
      <c r="R116" s="21"/>
      <c r="U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row>
    <row r="117" spans="6:99" s="23" customFormat="1" ht="12.75" customHeight="1" x14ac:dyDescent="0.2">
      <c r="F117" s="21"/>
      <c r="R117" s="21"/>
      <c r="U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row>
    <row r="118" spans="6:99" s="23" customFormat="1" ht="12.75" customHeight="1" x14ac:dyDescent="0.2">
      <c r="F118" s="21"/>
      <c r="R118" s="21"/>
      <c r="U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row>
    <row r="119" spans="6:99" s="23" customFormat="1" ht="12.75" customHeight="1" x14ac:dyDescent="0.2">
      <c r="F119" s="21"/>
      <c r="R119" s="21"/>
      <c r="U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row>
    <row r="120" spans="6:99" s="23" customFormat="1" ht="12.75" customHeight="1" x14ac:dyDescent="0.2">
      <c r="F120" s="21"/>
      <c r="R120" s="21"/>
      <c r="U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row>
    <row r="121" spans="6:99" s="23" customFormat="1" ht="12.75" customHeight="1" x14ac:dyDescent="0.2">
      <c r="F121" s="21"/>
      <c r="R121" s="21"/>
      <c r="U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row>
    <row r="122" spans="6:99" s="23" customFormat="1" ht="12.75" customHeight="1" x14ac:dyDescent="0.2">
      <c r="F122" s="21"/>
      <c r="R122" s="21"/>
      <c r="U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row>
    <row r="123" spans="6:99" s="23" customFormat="1" ht="12.75" customHeight="1" x14ac:dyDescent="0.2">
      <c r="F123" s="21"/>
      <c r="R123" s="21"/>
      <c r="U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row>
    <row r="124" spans="6:99" s="23" customFormat="1" ht="12.75" customHeight="1" x14ac:dyDescent="0.2">
      <c r="F124" s="21"/>
      <c r="R124" s="21"/>
      <c r="U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row>
    <row r="125" spans="6:99" s="23" customFormat="1" ht="12.75" customHeight="1" x14ac:dyDescent="0.2">
      <c r="F125" s="21"/>
      <c r="R125" s="21"/>
      <c r="U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row>
    <row r="126" spans="6:99" s="23" customFormat="1" ht="12.75" customHeight="1" x14ac:dyDescent="0.2">
      <c r="F126" s="21"/>
      <c r="R126" s="21"/>
      <c r="U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row>
    <row r="127" spans="6:99" s="23" customFormat="1" ht="12.75" customHeight="1" x14ac:dyDescent="0.2">
      <c r="F127" s="21"/>
      <c r="R127" s="21"/>
      <c r="U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row>
    <row r="128" spans="6:99" s="23" customFormat="1" ht="12.75" customHeight="1" x14ac:dyDescent="0.2">
      <c r="F128" s="21"/>
      <c r="R128" s="21"/>
      <c r="U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row>
    <row r="129" spans="6:99" s="23" customFormat="1" ht="12.75" customHeight="1" x14ac:dyDescent="0.2">
      <c r="F129" s="21"/>
      <c r="R129" s="21"/>
      <c r="U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row>
    <row r="130" spans="6:99" s="23" customFormat="1" ht="12.75" customHeight="1" x14ac:dyDescent="0.2">
      <c r="F130" s="21"/>
      <c r="R130" s="21"/>
      <c r="U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row>
    <row r="131" spans="6:99" s="23" customFormat="1" ht="12.75" customHeight="1" x14ac:dyDescent="0.2">
      <c r="F131" s="21"/>
      <c r="R131" s="21"/>
      <c r="U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row>
    <row r="132" spans="6:99" s="23" customFormat="1" ht="12.75" customHeight="1" x14ac:dyDescent="0.2">
      <c r="F132" s="21"/>
      <c r="R132" s="21"/>
      <c r="U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row>
    <row r="133" spans="6:99" s="23" customFormat="1" ht="12.75" customHeight="1" x14ac:dyDescent="0.2">
      <c r="F133" s="21"/>
      <c r="R133" s="21"/>
      <c r="U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row>
    <row r="134" spans="6:99" s="23" customFormat="1" ht="12.75" customHeight="1" x14ac:dyDescent="0.2">
      <c r="F134" s="21"/>
      <c r="R134" s="21"/>
      <c r="U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row>
    <row r="135" spans="6:99" s="23" customFormat="1" ht="12.75" customHeight="1" x14ac:dyDescent="0.2">
      <c r="F135" s="21"/>
      <c r="R135" s="21"/>
      <c r="U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row>
    <row r="136" spans="6:99" s="23" customFormat="1" ht="12.75" customHeight="1" x14ac:dyDescent="0.2">
      <c r="F136" s="21"/>
      <c r="R136" s="21"/>
      <c r="U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row>
    <row r="137" spans="6:99" s="23" customFormat="1" ht="12.75" customHeight="1" x14ac:dyDescent="0.2">
      <c r="F137" s="21"/>
      <c r="R137" s="21"/>
      <c r="U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row>
    <row r="138" spans="6:99" s="23" customFormat="1" ht="12.75" customHeight="1" x14ac:dyDescent="0.2">
      <c r="F138" s="21"/>
      <c r="R138" s="21"/>
      <c r="U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row>
    <row r="139" spans="6:99" s="23" customFormat="1" ht="12.75" customHeight="1" x14ac:dyDescent="0.2">
      <c r="F139" s="21"/>
      <c r="R139" s="21"/>
      <c r="U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row>
    <row r="140" spans="6:99" s="23" customFormat="1" ht="12.75" customHeight="1" x14ac:dyDescent="0.2">
      <c r="F140" s="21"/>
      <c r="R140" s="21"/>
      <c r="U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row>
    <row r="141" spans="6:99" s="23" customFormat="1" ht="12.75" customHeight="1" x14ac:dyDescent="0.2">
      <c r="F141" s="21"/>
      <c r="R141" s="21"/>
      <c r="U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row>
    <row r="142" spans="6:99" s="23" customFormat="1" ht="12.75" customHeight="1" x14ac:dyDescent="0.2">
      <c r="F142" s="21"/>
      <c r="R142" s="21"/>
      <c r="U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row>
    <row r="143" spans="6:99" s="23" customFormat="1" ht="12.75" customHeight="1" x14ac:dyDescent="0.2">
      <c r="F143" s="21"/>
      <c r="R143" s="21"/>
      <c r="U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row>
    <row r="144" spans="6:99" s="23" customFormat="1" ht="12.75" customHeight="1" x14ac:dyDescent="0.2">
      <c r="F144" s="21"/>
      <c r="R144" s="21"/>
      <c r="U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row>
    <row r="145" spans="6:99" s="23" customFormat="1" ht="12.75" customHeight="1" x14ac:dyDescent="0.2">
      <c r="F145" s="21"/>
      <c r="R145" s="21"/>
      <c r="U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row>
    <row r="146" spans="6:99" s="23" customFormat="1" ht="12.75" customHeight="1" x14ac:dyDescent="0.2">
      <c r="F146" s="21"/>
      <c r="R146" s="21"/>
      <c r="U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row>
    <row r="147" spans="6:99" s="23" customFormat="1" ht="12.75" customHeight="1" x14ac:dyDescent="0.2">
      <c r="F147" s="21"/>
      <c r="R147" s="21"/>
      <c r="U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row>
    <row r="148" spans="6:99" s="23" customFormat="1" ht="12.75" customHeight="1" x14ac:dyDescent="0.2">
      <c r="F148" s="21"/>
      <c r="R148" s="21"/>
      <c r="U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row>
    <row r="149" spans="6:99" s="23" customFormat="1" ht="12.75" customHeight="1" x14ac:dyDescent="0.2">
      <c r="F149" s="21"/>
      <c r="R149" s="21"/>
      <c r="U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row>
    <row r="150" spans="6:99" s="23" customFormat="1" ht="12.75" customHeight="1" x14ac:dyDescent="0.2">
      <c r="F150" s="21"/>
      <c r="R150" s="21"/>
      <c r="U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row>
    <row r="151" spans="6:99" s="23" customFormat="1" ht="12.75" customHeight="1" x14ac:dyDescent="0.2">
      <c r="F151" s="21"/>
      <c r="R151" s="21"/>
      <c r="U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row>
    <row r="152" spans="6:99" s="23" customFormat="1" ht="12.75" customHeight="1" x14ac:dyDescent="0.2">
      <c r="F152" s="21"/>
      <c r="R152" s="21"/>
      <c r="U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row>
    <row r="153" spans="6:99" s="23" customFormat="1" ht="12.75" customHeight="1" x14ac:dyDescent="0.2">
      <c r="F153" s="21"/>
      <c r="R153" s="21"/>
      <c r="U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row>
    <row r="154" spans="6:99" s="23" customFormat="1" ht="12.75" customHeight="1" x14ac:dyDescent="0.2">
      <c r="F154" s="21"/>
      <c r="R154" s="21"/>
      <c r="U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row>
    <row r="155" spans="6:99" s="23" customFormat="1" ht="12.75" customHeight="1" x14ac:dyDescent="0.2">
      <c r="F155" s="21"/>
      <c r="R155" s="21"/>
      <c r="U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row>
    <row r="156" spans="6:99" s="23" customFormat="1" ht="12.75" customHeight="1" x14ac:dyDescent="0.2">
      <c r="F156" s="21"/>
      <c r="R156" s="21"/>
      <c r="U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row>
    <row r="157" spans="6:99" s="23" customFormat="1" ht="12.75" customHeight="1" x14ac:dyDescent="0.2">
      <c r="F157" s="21"/>
      <c r="R157" s="21"/>
      <c r="U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row>
    <row r="158" spans="6:99" s="23" customFormat="1" ht="12.75" customHeight="1" x14ac:dyDescent="0.2">
      <c r="F158" s="21"/>
      <c r="R158" s="21"/>
      <c r="U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row>
    <row r="159" spans="6:99" s="23" customFormat="1" ht="12.75" customHeight="1" x14ac:dyDescent="0.2">
      <c r="F159" s="21"/>
      <c r="R159" s="21"/>
      <c r="U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row>
    <row r="160" spans="6:99" s="23" customFormat="1" ht="12.75" customHeight="1" x14ac:dyDescent="0.2">
      <c r="F160" s="21"/>
      <c r="R160" s="21"/>
      <c r="U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row>
    <row r="161" spans="6:99" s="23" customFormat="1" ht="12.75" customHeight="1" x14ac:dyDescent="0.2">
      <c r="F161" s="21"/>
      <c r="R161" s="21"/>
      <c r="U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row>
    <row r="162" spans="6:99" s="23" customFormat="1" ht="12.75" customHeight="1" x14ac:dyDescent="0.2">
      <c r="F162" s="21"/>
      <c r="R162" s="21"/>
      <c r="U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row>
    <row r="163" spans="6:99" s="23" customFormat="1" ht="12.75" customHeight="1" x14ac:dyDescent="0.2">
      <c r="F163" s="21"/>
      <c r="R163" s="21"/>
      <c r="U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row>
    <row r="164" spans="6:99" s="23" customFormat="1" ht="12.75" customHeight="1" x14ac:dyDescent="0.2">
      <c r="F164" s="21"/>
      <c r="R164" s="21"/>
      <c r="U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row>
    <row r="165" spans="6:99" s="23" customFormat="1" ht="12.75" customHeight="1" x14ac:dyDescent="0.2">
      <c r="F165" s="21"/>
      <c r="R165" s="21"/>
      <c r="U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row>
    <row r="166" spans="6:99" s="23" customFormat="1" ht="12.75" customHeight="1" x14ac:dyDescent="0.2">
      <c r="F166" s="21"/>
      <c r="R166" s="21"/>
      <c r="U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row>
    <row r="167" spans="6:99" s="23" customFormat="1" ht="12.75" customHeight="1" x14ac:dyDescent="0.2">
      <c r="F167" s="21"/>
      <c r="R167" s="21"/>
      <c r="U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row>
    <row r="168" spans="6:99" s="23" customFormat="1" ht="12.75" customHeight="1" x14ac:dyDescent="0.2">
      <c r="F168" s="21"/>
      <c r="R168" s="21"/>
      <c r="U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row>
    <row r="169" spans="6:99" s="23" customFormat="1" ht="12.75" customHeight="1" x14ac:dyDescent="0.2">
      <c r="F169" s="21"/>
      <c r="R169" s="21"/>
      <c r="U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row>
    <row r="170" spans="6:99" s="23" customFormat="1" ht="12.75" customHeight="1" x14ac:dyDescent="0.2">
      <c r="F170" s="21"/>
      <c r="R170" s="21"/>
      <c r="U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row>
    <row r="171" spans="6:99" s="23" customFormat="1" ht="12.75" customHeight="1" x14ac:dyDescent="0.2">
      <c r="F171" s="21"/>
      <c r="R171" s="21"/>
      <c r="U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row>
    <row r="172" spans="6:99" s="23" customFormat="1" ht="12.75" customHeight="1" x14ac:dyDescent="0.2">
      <c r="F172" s="21"/>
      <c r="R172" s="21"/>
      <c r="U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row>
    <row r="173" spans="6:99" s="23" customFormat="1" ht="12.75" customHeight="1" x14ac:dyDescent="0.2">
      <c r="F173" s="21"/>
      <c r="R173" s="21"/>
      <c r="U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row>
    <row r="174" spans="6:99" s="23" customFormat="1" ht="12.75" customHeight="1" x14ac:dyDescent="0.2">
      <c r="F174" s="21"/>
      <c r="R174" s="21"/>
      <c r="U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row>
    <row r="175" spans="6:99" s="23" customFormat="1" ht="12.75" customHeight="1" x14ac:dyDescent="0.2">
      <c r="F175" s="21"/>
      <c r="R175" s="21"/>
      <c r="U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row>
    <row r="176" spans="6:99" s="23" customFormat="1" ht="12.75" customHeight="1" x14ac:dyDescent="0.2">
      <c r="F176" s="21"/>
      <c r="R176" s="21"/>
      <c r="U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row>
    <row r="177" spans="6:99" s="23" customFormat="1" ht="12.75" customHeight="1" x14ac:dyDescent="0.2">
      <c r="F177" s="21"/>
      <c r="R177" s="21"/>
      <c r="U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row>
    <row r="178" spans="6:99" s="23" customFormat="1" ht="12.75" customHeight="1" x14ac:dyDescent="0.2">
      <c r="F178" s="21"/>
      <c r="R178" s="21"/>
      <c r="U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row>
    <row r="179" spans="6:99" s="23" customFormat="1" ht="12.75" customHeight="1" x14ac:dyDescent="0.2">
      <c r="F179" s="21"/>
      <c r="R179" s="21"/>
      <c r="U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row>
    <row r="180" spans="6:99" s="23" customFormat="1" ht="12.75" customHeight="1" x14ac:dyDescent="0.2">
      <c r="F180" s="21"/>
      <c r="R180" s="21"/>
      <c r="U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row>
    <row r="181" spans="6:99" s="23" customFormat="1" ht="12.75" customHeight="1" x14ac:dyDescent="0.2">
      <c r="F181" s="21"/>
      <c r="R181" s="21"/>
      <c r="U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row>
    <row r="182" spans="6:99" s="23" customFormat="1" ht="12.75" customHeight="1" x14ac:dyDescent="0.2">
      <c r="F182" s="21"/>
      <c r="R182" s="21"/>
      <c r="U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row>
    <row r="183" spans="6:99" s="23" customFormat="1" ht="12.75" customHeight="1" x14ac:dyDescent="0.2">
      <c r="F183" s="21"/>
      <c r="R183" s="21"/>
      <c r="U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row>
    <row r="184" spans="6:99" s="23" customFormat="1" ht="12.75" customHeight="1" x14ac:dyDescent="0.2">
      <c r="F184" s="21"/>
      <c r="R184" s="21"/>
      <c r="U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row>
    <row r="185" spans="6:99" s="23" customFormat="1" ht="12.75" customHeight="1" x14ac:dyDescent="0.2">
      <c r="F185" s="21"/>
      <c r="R185" s="21"/>
      <c r="U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row>
    <row r="186" spans="6:99" s="23" customFormat="1" ht="12.75" customHeight="1" x14ac:dyDescent="0.2">
      <c r="F186" s="21"/>
      <c r="R186" s="21"/>
      <c r="U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row>
    <row r="187" spans="6:99" s="23" customFormat="1" ht="12.75" customHeight="1" x14ac:dyDescent="0.2">
      <c r="F187" s="21"/>
      <c r="R187" s="21"/>
      <c r="U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row>
    <row r="188" spans="6:99" s="23" customFormat="1" ht="12.75" customHeight="1" x14ac:dyDescent="0.2">
      <c r="F188" s="21"/>
      <c r="R188" s="21"/>
      <c r="U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row>
    <row r="189" spans="6:99" s="23" customFormat="1" ht="12.75" customHeight="1" x14ac:dyDescent="0.2">
      <c r="F189" s="21"/>
      <c r="R189" s="21"/>
      <c r="U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row>
    <row r="190" spans="6:99" s="23" customFormat="1" ht="12.75" customHeight="1" x14ac:dyDescent="0.2">
      <c r="F190" s="21"/>
      <c r="R190" s="21"/>
      <c r="U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row>
    <row r="191" spans="6:99" s="23" customFormat="1" ht="12.75" customHeight="1" x14ac:dyDescent="0.2">
      <c r="F191" s="21"/>
      <c r="R191" s="21"/>
      <c r="U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row>
    <row r="192" spans="6:99" s="23" customFormat="1" ht="12.75" customHeight="1" x14ac:dyDescent="0.2">
      <c r="F192" s="21"/>
      <c r="R192" s="21"/>
      <c r="U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row>
    <row r="193" spans="6:99" s="23" customFormat="1" ht="12.75" customHeight="1" x14ac:dyDescent="0.2">
      <c r="F193" s="21"/>
      <c r="R193" s="21"/>
      <c r="U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row>
    <row r="194" spans="6:99" s="23" customFormat="1" ht="12.75" customHeight="1" x14ac:dyDescent="0.2">
      <c r="F194" s="21"/>
      <c r="R194" s="21"/>
      <c r="U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row>
    <row r="195" spans="6:99" s="23" customFormat="1" ht="12.75" customHeight="1" x14ac:dyDescent="0.2">
      <c r="F195" s="21"/>
      <c r="R195" s="21"/>
      <c r="U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row>
    <row r="196" spans="6:99" s="23" customFormat="1" ht="12.75" customHeight="1" x14ac:dyDescent="0.2">
      <c r="F196" s="21"/>
      <c r="R196" s="21"/>
      <c r="U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row>
    <row r="197" spans="6:99" s="23" customFormat="1" ht="12.75" customHeight="1" x14ac:dyDescent="0.2">
      <c r="F197" s="21"/>
      <c r="R197" s="21"/>
      <c r="U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row>
    <row r="198" spans="6:99" s="23" customFormat="1" ht="12.75" customHeight="1" x14ac:dyDescent="0.2">
      <c r="F198" s="21"/>
      <c r="R198" s="21"/>
      <c r="U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row>
    <row r="199" spans="6:99" s="23" customFormat="1" ht="12.75" customHeight="1" x14ac:dyDescent="0.2">
      <c r="F199" s="21"/>
      <c r="R199" s="21"/>
      <c r="U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row>
    <row r="200" spans="6:99" s="23" customFormat="1" ht="12.75" customHeight="1" x14ac:dyDescent="0.2">
      <c r="F200" s="21"/>
      <c r="R200" s="21"/>
      <c r="U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row>
    <row r="201" spans="6:99" s="23" customFormat="1" ht="12.75" customHeight="1" x14ac:dyDescent="0.2">
      <c r="F201" s="21"/>
      <c r="R201" s="21"/>
      <c r="U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row>
    <row r="202" spans="6:99" s="23" customFormat="1" ht="12.75" customHeight="1" x14ac:dyDescent="0.2">
      <c r="F202" s="21"/>
      <c r="R202" s="21"/>
      <c r="U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row>
    <row r="203" spans="6:99" s="23" customFormat="1" ht="12.75" customHeight="1" x14ac:dyDescent="0.2">
      <c r="F203" s="21"/>
      <c r="R203" s="21"/>
      <c r="U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row>
    <row r="204" spans="6:99" s="23" customFormat="1" ht="12.75" customHeight="1" x14ac:dyDescent="0.2">
      <c r="F204" s="21"/>
      <c r="R204" s="21"/>
      <c r="U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row>
    <row r="205" spans="6:99" s="23" customFormat="1" ht="12.75" customHeight="1" x14ac:dyDescent="0.2">
      <c r="F205" s="21"/>
      <c r="R205" s="21"/>
      <c r="U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row>
    <row r="206" spans="6:99" s="23" customFormat="1" ht="12.75" customHeight="1" x14ac:dyDescent="0.2">
      <c r="F206" s="21"/>
      <c r="R206" s="21"/>
      <c r="U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row>
    <row r="207" spans="6:99" s="23" customFormat="1" ht="12.75" customHeight="1" x14ac:dyDescent="0.2">
      <c r="F207" s="21"/>
      <c r="R207" s="21"/>
      <c r="U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row>
    <row r="208" spans="6:99" s="23" customFormat="1" ht="12.75" customHeight="1" x14ac:dyDescent="0.2">
      <c r="F208" s="21"/>
      <c r="R208" s="21"/>
      <c r="U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row>
    <row r="209" spans="6:99" s="23" customFormat="1" ht="12.75" customHeight="1" x14ac:dyDescent="0.2">
      <c r="F209" s="21"/>
      <c r="R209" s="21"/>
      <c r="U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row>
    <row r="210" spans="6:99" s="23" customFormat="1" ht="12.75" customHeight="1" x14ac:dyDescent="0.2">
      <c r="F210" s="21"/>
      <c r="R210" s="21"/>
      <c r="U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row>
    <row r="211" spans="6:99" s="23" customFormat="1" ht="12.75" customHeight="1" x14ac:dyDescent="0.2">
      <c r="F211" s="21"/>
      <c r="R211" s="21"/>
      <c r="U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row>
    <row r="212" spans="6:99" s="23" customFormat="1" ht="12.75" customHeight="1" x14ac:dyDescent="0.2">
      <c r="F212" s="21"/>
      <c r="R212" s="21"/>
      <c r="U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row>
    <row r="213" spans="6:99" s="23" customFormat="1" ht="12.75" customHeight="1" x14ac:dyDescent="0.2">
      <c r="F213" s="21"/>
      <c r="R213" s="21"/>
      <c r="U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row>
    <row r="214" spans="6:99" s="23" customFormat="1" ht="12.75" customHeight="1" x14ac:dyDescent="0.2">
      <c r="F214" s="21"/>
      <c r="R214" s="21"/>
      <c r="U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row>
    <row r="215" spans="6:99" s="23" customFormat="1" ht="12.75" customHeight="1" x14ac:dyDescent="0.2">
      <c r="F215" s="21"/>
      <c r="R215" s="21"/>
      <c r="U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row>
    <row r="216" spans="6:99" s="23" customFormat="1" ht="12.75" customHeight="1" x14ac:dyDescent="0.2">
      <c r="F216" s="21"/>
      <c r="R216" s="21"/>
      <c r="U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row>
    <row r="217" spans="6:99" s="23" customFormat="1" ht="12.75" customHeight="1" x14ac:dyDescent="0.2">
      <c r="F217" s="21"/>
      <c r="R217" s="21"/>
      <c r="U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row>
    <row r="218" spans="6:99" s="23" customFormat="1" ht="12.75" customHeight="1" x14ac:dyDescent="0.2">
      <c r="F218" s="21"/>
      <c r="R218" s="21"/>
      <c r="U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row>
    <row r="219" spans="6:99" s="23" customFormat="1" ht="12.75" customHeight="1" x14ac:dyDescent="0.2">
      <c r="F219" s="21"/>
      <c r="R219" s="21"/>
      <c r="U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row>
    <row r="220" spans="6:99" s="23" customFormat="1" ht="12.75" customHeight="1" x14ac:dyDescent="0.2">
      <c r="F220" s="21"/>
      <c r="R220" s="21"/>
      <c r="U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row>
    <row r="221" spans="6:99" s="23" customFormat="1" ht="12.75" customHeight="1" x14ac:dyDescent="0.2">
      <c r="F221" s="21"/>
      <c r="R221" s="21"/>
      <c r="U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row>
    <row r="222" spans="6:99" s="23" customFormat="1" ht="12.75" customHeight="1" x14ac:dyDescent="0.2">
      <c r="F222" s="21"/>
      <c r="R222" s="21"/>
      <c r="U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row>
    <row r="223" spans="6:99" s="23" customFormat="1" ht="12.75" customHeight="1" x14ac:dyDescent="0.2">
      <c r="F223" s="21"/>
      <c r="R223" s="21"/>
      <c r="U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row>
    <row r="224" spans="6:99" s="23" customFormat="1" ht="12.75" customHeight="1" x14ac:dyDescent="0.2">
      <c r="F224" s="21"/>
      <c r="R224" s="21"/>
      <c r="U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row>
    <row r="225" spans="6:99" s="23" customFormat="1" ht="12.75" customHeight="1" x14ac:dyDescent="0.2">
      <c r="F225" s="21"/>
      <c r="R225" s="21"/>
      <c r="U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row>
    <row r="226" spans="6:99" s="23" customFormat="1" ht="12.75" customHeight="1" x14ac:dyDescent="0.2">
      <c r="F226" s="21"/>
      <c r="R226" s="21"/>
      <c r="U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row>
    <row r="227" spans="6:99" s="23" customFormat="1" ht="12.75" customHeight="1" x14ac:dyDescent="0.2">
      <c r="F227" s="21"/>
      <c r="R227" s="21"/>
      <c r="U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row>
    <row r="228" spans="6:99" s="23" customFormat="1" ht="12.75" customHeight="1" x14ac:dyDescent="0.2">
      <c r="F228" s="21"/>
      <c r="R228" s="21"/>
      <c r="U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row>
    <row r="229" spans="6:99" s="23" customFormat="1" ht="12.75" customHeight="1" x14ac:dyDescent="0.2">
      <c r="F229" s="21"/>
      <c r="R229" s="21"/>
      <c r="U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row>
    <row r="230" spans="6:99" s="23" customFormat="1" ht="12.75" customHeight="1" x14ac:dyDescent="0.2">
      <c r="F230" s="21"/>
      <c r="R230" s="21"/>
      <c r="U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row>
    <row r="231" spans="6:99" s="23" customFormat="1" ht="12.75" customHeight="1" x14ac:dyDescent="0.2">
      <c r="F231" s="21"/>
      <c r="R231" s="21"/>
      <c r="U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row>
    <row r="232" spans="6:99" s="23" customFormat="1" ht="12.75" customHeight="1" x14ac:dyDescent="0.2">
      <c r="F232" s="21"/>
      <c r="R232" s="21"/>
      <c r="U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row>
    <row r="233" spans="6:99" s="23" customFormat="1" ht="12.75" customHeight="1" x14ac:dyDescent="0.2">
      <c r="F233" s="21"/>
      <c r="R233" s="21"/>
      <c r="U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row>
    <row r="234" spans="6:99" s="23" customFormat="1" ht="12.75" customHeight="1" x14ac:dyDescent="0.2">
      <c r="F234" s="21"/>
      <c r="R234" s="21"/>
      <c r="U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row>
    <row r="235" spans="6:99" s="23" customFormat="1" ht="12.75" customHeight="1" x14ac:dyDescent="0.2">
      <c r="F235" s="21"/>
      <c r="R235" s="21"/>
      <c r="U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row>
    <row r="236" spans="6:99" s="23" customFormat="1" ht="12.75" customHeight="1" x14ac:dyDescent="0.2">
      <c r="F236" s="21"/>
      <c r="R236" s="21"/>
      <c r="U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row>
    <row r="237" spans="6:99" s="23" customFormat="1" ht="12.75" customHeight="1" x14ac:dyDescent="0.2">
      <c r="F237" s="21"/>
      <c r="R237" s="21"/>
      <c r="U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row>
    <row r="238" spans="6:99" s="23" customFormat="1" ht="12.75" customHeight="1" x14ac:dyDescent="0.2">
      <c r="F238" s="21"/>
      <c r="R238" s="21"/>
      <c r="U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row>
    <row r="239" spans="6:99" s="23" customFormat="1" ht="12.75" customHeight="1" x14ac:dyDescent="0.2">
      <c r="F239" s="21"/>
      <c r="R239" s="21"/>
      <c r="U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row>
    <row r="240" spans="6:99" s="23" customFormat="1" ht="12.75" customHeight="1" x14ac:dyDescent="0.2">
      <c r="F240" s="21"/>
      <c r="R240" s="21"/>
      <c r="U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row>
    <row r="241" spans="6:99" s="23" customFormat="1" ht="12.75" customHeight="1" x14ac:dyDescent="0.2">
      <c r="F241" s="21"/>
      <c r="R241" s="21"/>
      <c r="U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row>
    <row r="242" spans="6:99" s="23" customFormat="1" ht="12.75" customHeight="1" x14ac:dyDescent="0.2">
      <c r="F242" s="21"/>
      <c r="R242" s="21"/>
      <c r="U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row>
    <row r="243" spans="6:99" s="23" customFormat="1" ht="12.75" customHeight="1" x14ac:dyDescent="0.2">
      <c r="F243" s="21"/>
      <c r="R243" s="21"/>
      <c r="U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row>
    <row r="244" spans="6:99" s="23" customFormat="1" ht="12.75" customHeight="1" x14ac:dyDescent="0.2">
      <c r="F244" s="21"/>
      <c r="R244" s="21"/>
      <c r="U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row>
    <row r="245" spans="6:99" s="23" customFormat="1" ht="12.75" customHeight="1" x14ac:dyDescent="0.2">
      <c r="F245" s="21"/>
      <c r="R245" s="21"/>
      <c r="U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row>
    <row r="246" spans="6:99" s="23" customFormat="1" ht="12.75" customHeight="1" x14ac:dyDescent="0.2">
      <c r="F246" s="21"/>
      <c r="R246" s="21"/>
      <c r="U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row>
    <row r="247" spans="6:99" s="23" customFormat="1" ht="12.75" customHeight="1" x14ac:dyDescent="0.2">
      <c r="F247" s="21"/>
      <c r="R247" s="21"/>
      <c r="U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row>
    <row r="248" spans="6:99" s="23" customFormat="1" ht="12.75" customHeight="1" x14ac:dyDescent="0.2">
      <c r="F248" s="21"/>
      <c r="R248" s="21"/>
      <c r="U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row>
    <row r="249" spans="6:99" s="23" customFormat="1" ht="12.75" customHeight="1" x14ac:dyDescent="0.2">
      <c r="F249" s="21"/>
      <c r="R249" s="21"/>
      <c r="U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row>
    <row r="250" spans="6:99" s="23" customFormat="1" ht="12.75" customHeight="1" x14ac:dyDescent="0.2">
      <c r="F250" s="21"/>
      <c r="R250" s="21"/>
      <c r="U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row>
    <row r="251" spans="6:99" s="23" customFormat="1" ht="12.75" customHeight="1" x14ac:dyDescent="0.2">
      <c r="F251" s="21"/>
      <c r="R251" s="21"/>
      <c r="U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row>
    <row r="252" spans="6:99" s="23" customFormat="1" ht="12.75" customHeight="1" x14ac:dyDescent="0.2">
      <c r="F252" s="21"/>
      <c r="R252" s="21"/>
      <c r="U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row>
    <row r="253" spans="6:99" s="23" customFormat="1" ht="12.75" customHeight="1" x14ac:dyDescent="0.2">
      <c r="F253" s="21"/>
      <c r="R253" s="21"/>
      <c r="U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row>
    <row r="254" spans="6:99" s="23" customFormat="1" ht="12.75" customHeight="1" x14ac:dyDescent="0.2">
      <c r="F254" s="21"/>
      <c r="R254" s="21"/>
      <c r="U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row>
    <row r="255" spans="6:99" s="23" customFormat="1" ht="12.75" customHeight="1" x14ac:dyDescent="0.2">
      <c r="F255" s="21"/>
      <c r="R255" s="21"/>
      <c r="U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row>
    <row r="256" spans="6:99" s="23" customFormat="1" ht="12.75" customHeight="1" x14ac:dyDescent="0.2">
      <c r="F256" s="21"/>
      <c r="R256" s="21"/>
      <c r="U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row>
    <row r="257" spans="6:99" s="23" customFormat="1" ht="12.75" customHeight="1" x14ac:dyDescent="0.2">
      <c r="F257" s="21"/>
      <c r="R257" s="21"/>
      <c r="U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row>
    <row r="258" spans="6:99" s="23" customFormat="1" ht="12.75" customHeight="1" x14ac:dyDescent="0.2">
      <c r="F258" s="21"/>
      <c r="R258" s="21"/>
      <c r="U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row>
    <row r="259" spans="6:99" s="23" customFormat="1" ht="12.75" customHeight="1" x14ac:dyDescent="0.2">
      <c r="F259" s="21"/>
      <c r="R259" s="21"/>
      <c r="U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row>
    <row r="260" spans="6:99" s="23" customFormat="1" ht="12.75" customHeight="1" x14ac:dyDescent="0.2">
      <c r="F260" s="21"/>
      <c r="R260" s="21"/>
      <c r="U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row>
    <row r="261" spans="6:99" s="23" customFormat="1" ht="12.75" customHeight="1" x14ac:dyDescent="0.2">
      <c r="F261" s="21"/>
      <c r="R261" s="21"/>
      <c r="U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row>
    <row r="262" spans="6:99" s="23" customFormat="1" ht="12.75" customHeight="1" x14ac:dyDescent="0.2">
      <c r="F262" s="21"/>
      <c r="R262" s="21"/>
      <c r="U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row>
    <row r="263" spans="6:99" s="23" customFormat="1" ht="12.75" customHeight="1" x14ac:dyDescent="0.2">
      <c r="F263" s="21"/>
      <c r="R263" s="21"/>
      <c r="U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row>
    <row r="264" spans="6:99" s="23" customFormat="1" ht="12.75" customHeight="1" x14ac:dyDescent="0.2">
      <c r="F264" s="21"/>
      <c r="R264" s="21"/>
      <c r="U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row>
    <row r="265" spans="6:99" s="23" customFormat="1" ht="12.75" customHeight="1" x14ac:dyDescent="0.2">
      <c r="F265" s="21"/>
      <c r="R265" s="21"/>
      <c r="U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row>
    <row r="266" spans="6:99" s="23" customFormat="1" ht="12.75" customHeight="1" x14ac:dyDescent="0.2">
      <c r="F266" s="21"/>
      <c r="R266" s="21"/>
      <c r="U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row>
    <row r="267" spans="6:99" s="23" customFormat="1" ht="12.75" customHeight="1" x14ac:dyDescent="0.2">
      <c r="F267" s="21"/>
      <c r="R267" s="21"/>
      <c r="U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row>
    <row r="268" spans="6:99" s="23" customFormat="1" ht="12.75" customHeight="1" x14ac:dyDescent="0.2">
      <c r="F268" s="21"/>
      <c r="R268" s="21"/>
      <c r="U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row>
    <row r="269" spans="6:99" s="23" customFormat="1" ht="12.75" customHeight="1" x14ac:dyDescent="0.2">
      <c r="F269" s="21"/>
      <c r="R269" s="21"/>
      <c r="U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row>
    <row r="270" spans="6:99" s="23" customFormat="1" ht="12.75" customHeight="1" x14ac:dyDescent="0.2">
      <c r="F270" s="21"/>
      <c r="R270" s="21"/>
      <c r="U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row>
    <row r="271" spans="6:99" s="23" customFormat="1" ht="12.75" customHeight="1" x14ac:dyDescent="0.2">
      <c r="F271" s="21"/>
      <c r="R271" s="21"/>
      <c r="U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row>
    <row r="272" spans="6:99" s="23" customFormat="1" ht="12.75" customHeight="1" x14ac:dyDescent="0.2">
      <c r="F272" s="21"/>
      <c r="R272" s="21"/>
      <c r="U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row>
    <row r="273" spans="6:99" s="23" customFormat="1" ht="12.75" customHeight="1" x14ac:dyDescent="0.2">
      <c r="F273" s="21"/>
      <c r="R273" s="21"/>
      <c r="U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row>
    <row r="274" spans="6:99" s="23" customFormat="1" ht="12.75" customHeight="1" x14ac:dyDescent="0.2">
      <c r="F274" s="21"/>
      <c r="R274" s="21"/>
      <c r="U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row>
    <row r="275" spans="6:99" s="23" customFormat="1" ht="12.75" customHeight="1" x14ac:dyDescent="0.2">
      <c r="F275" s="21"/>
      <c r="R275" s="21"/>
      <c r="U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row>
    <row r="276" spans="6:99" s="23" customFormat="1" ht="12.75" customHeight="1" x14ac:dyDescent="0.2">
      <c r="F276" s="21"/>
      <c r="R276" s="21"/>
      <c r="U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row>
    <row r="277" spans="6:99" s="23" customFormat="1" ht="12.75" customHeight="1" x14ac:dyDescent="0.2">
      <c r="F277" s="21"/>
      <c r="R277" s="21"/>
      <c r="U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row>
    <row r="278" spans="6:99" s="23" customFormat="1" ht="12.75" customHeight="1" x14ac:dyDescent="0.2">
      <c r="F278" s="21"/>
      <c r="R278" s="21"/>
      <c r="U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row>
    <row r="279" spans="6:99" s="23" customFormat="1" ht="12.75" customHeight="1" x14ac:dyDescent="0.2">
      <c r="F279" s="21"/>
      <c r="R279" s="21"/>
      <c r="U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row>
    <row r="280" spans="6:99" s="23" customFormat="1" ht="12.75" customHeight="1" x14ac:dyDescent="0.2">
      <c r="F280" s="21"/>
      <c r="R280" s="21"/>
      <c r="U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row>
    <row r="281" spans="6:99" s="23" customFormat="1" ht="12.75" customHeight="1" x14ac:dyDescent="0.2">
      <c r="F281" s="21"/>
      <c r="R281" s="21"/>
      <c r="U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row>
    <row r="282" spans="6:99" s="23" customFormat="1" ht="12.75" customHeight="1" x14ac:dyDescent="0.2">
      <c r="F282" s="21"/>
      <c r="R282" s="21"/>
      <c r="U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row>
    <row r="283" spans="6:99" s="23" customFormat="1" ht="12.75" customHeight="1" x14ac:dyDescent="0.2">
      <c r="F283" s="21"/>
      <c r="R283" s="21"/>
      <c r="U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row>
    <row r="284" spans="6:99" s="23" customFormat="1" ht="12.75" customHeight="1" x14ac:dyDescent="0.2">
      <c r="F284" s="21"/>
      <c r="R284" s="21"/>
      <c r="U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row>
    <row r="285" spans="6:99" s="23" customFormat="1" ht="12.75" customHeight="1" x14ac:dyDescent="0.2">
      <c r="F285" s="21"/>
      <c r="R285" s="21"/>
      <c r="U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row>
    <row r="286" spans="6:99" s="23" customFormat="1" ht="12.75" customHeight="1" x14ac:dyDescent="0.2">
      <c r="F286" s="21"/>
      <c r="R286" s="21"/>
      <c r="U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row>
    <row r="287" spans="6:99" s="23" customFormat="1" ht="12.75" customHeight="1" x14ac:dyDescent="0.2">
      <c r="F287" s="21"/>
      <c r="R287" s="21"/>
      <c r="U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row>
    <row r="288" spans="6:99" s="23" customFormat="1" ht="12.75" customHeight="1" x14ac:dyDescent="0.2">
      <c r="F288" s="21"/>
      <c r="R288" s="21"/>
      <c r="U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row>
    <row r="289" spans="6:99" s="23" customFormat="1" ht="12.75" customHeight="1" x14ac:dyDescent="0.2">
      <c r="F289" s="21"/>
      <c r="R289" s="21"/>
      <c r="U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row>
    <row r="290" spans="6:99" s="23" customFormat="1" ht="12.75" customHeight="1" x14ac:dyDescent="0.2">
      <c r="F290" s="21"/>
      <c r="R290" s="21"/>
      <c r="U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row>
    <row r="291" spans="6:99" s="23" customFormat="1" ht="12.75" customHeight="1" x14ac:dyDescent="0.2">
      <c r="F291" s="21"/>
      <c r="R291" s="21"/>
      <c r="U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row>
    <row r="292" spans="6:99" s="23" customFormat="1" ht="12.75" customHeight="1" x14ac:dyDescent="0.2">
      <c r="F292" s="21"/>
      <c r="R292" s="21"/>
      <c r="U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row>
    <row r="293" spans="6:99" s="23" customFormat="1" ht="12.75" customHeight="1" x14ac:dyDescent="0.2">
      <c r="F293" s="21"/>
      <c r="R293" s="21"/>
      <c r="U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row>
    <row r="294" spans="6:99" s="23" customFormat="1" ht="12.75" customHeight="1" x14ac:dyDescent="0.2">
      <c r="F294" s="21"/>
      <c r="R294" s="21"/>
      <c r="U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row>
    <row r="295" spans="6:99" s="23" customFormat="1" ht="12.75" customHeight="1" x14ac:dyDescent="0.2">
      <c r="F295" s="21"/>
      <c r="R295" s="21"/>
      <c r="U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row>
    <row r="296" spans="6:99" s="23" customFormat="1" ht="12.75" customHeight="1" x14ac:dyDescent="0.2">
      <c r="F296" s="21"/>
      <c r="R296" s="21"/>
      <c r="U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row>
    <row r="297" spans="6:99" s="23" customFormat="1" ht="12.75" customHeight="1" x14ac:dyDescent="0.2">
      <c r="F297" s="21"/>
      <c r="R297" s="21"/>
      <c r="U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row>
    <row r="298" spans="6:99" s="23" customFormat="1" ht="12.75" customHeight="1" x14ac:dyDescent="0.2">
      <c r="F298" s="21"/>
      <c r="R298" s="21"/>
      <c r="U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row>
    <row r="299" spans="6:99" s="23" customFormat="1" ht="12.75" customHeight="1" x14ac:dyDescent="0.2">
      <c r="F299" s="21"/>
      <c r="R299" s="21"/>
      <c r="U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row>
    <row r="300" spans="6:99" s="23" customFormat="1" ht="12.75" customHeight="1" x14ac:dyDescent="0.2">
      <c r="F300" s="21"/>
      <c r="R300" s="21"/>
      <c r="U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row>
    <row r="301" spans="6:99" s="23" customFormat="1" ht="12.75" customHeight="1" x14ac:dyDescent="0.2">
      <c r="F301" s="21"/>
      <c r="R301" s="21"/>
      <c r="U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row>
    <row r="302" spans="6:99" s="23" customFormat="1" ht="12.75" customHeight="1" x14ac:dyDescent="0.2">
      <c r="F302" s="21"/>
      <c r="R302" s="21"/>
      <c r="U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row>
    <row r="303" spans="6:99" s="23" customFormat="1" ht="12.75" customHeight="1" x14ac:dyDescent="0.2">
      <c r="F303" s="21"/>
      <c r="R303" s="21"/>
      <c r="U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row>
    <row r="304" spans="6:99" s="23" customFormat="1" ht="12.75" customHeight="1" x14ac:dyDescent="0.2">
      <c r="F304" s="21"/>
      <c r="R304" s="21"/>
      <c r="U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row>
    <row r="305" spans="6:99" s="23" customFormat="1" ht="12.75" customHeight="1" x14ac:dyDescent="0.2">
      <c r="F305" s="21"/>
      <c r="R305" s="21"/>
      <c r="U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row>
    <row r="306" spans="6:99" s="23" customFormat="1" ht="12.75" customHeight="1" x14ac:dyDescent="0.2">
      <c r="F306" s="21"/>
      <c r="R306" s="21"/>
      <c r="U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row>
    <row r="307" spans="6:99" s="23" customFormat="1" ht="12.75" customHeight="1" x14ac:dyDescent="0.2">
      <c r="F307" s="21"/>
      <c r="R307" s="21"/>
      <c r="U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row>
    <row r="308" spans="6:99" s="23" customFormat="1" ht="12.75" customHeight="1" x14ac:dyDescent="0.2">
      <c r="F308" s="21"/>
      <c r="R308" s="21"/>
      <c r="U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row>
    <row r="309" spans="6:99" s="23" customFormat="1" ht="12.75" customHeight="1" x14ac:dyDescent="0.2">
      <c r="F309" s="21"/>
      <c r="R309" s="21"/>
      <c r="U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row>
    <row r="310" spans="6:99" s="23" customFormat="1" ht="12.75" customHeight="1" x14ac:dyDescent="0.2">
      <c r="F310" s="21"/>
      <c r="R310" s="21"/>
      <c r="U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row>
    <row r="311" spans="6:99" s="23" customFormat="1" ht="12.75" customHeight="1" x14ac:dyDescent="0.2">
      <c r="F311" s="21"/>
      <c r="R311" s="21"/>
      <c r="U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row>
    <row r="312" spans="6:99" s="23" customFormat="1" ht="12.75" customHeight="1" x14ac:dyDescent="0.2">
      <c r="F312" s="21"/>
      <c r="R312" s="21"/>
      <c r="U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row>
    <row r="313" spans="6:99" s="23" customFormat="1" ht="12.75" customHeight="1" x14ac:dyDescent="0.2">
      <c r="F313" s="21"/>
      <c r="R313" s="21"/>
      <c r="U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row>
    <row r="314" spans="6:99" s="23" customFormat="1" ht="12.75" customHeight="1" x14ac:dyDescent="0.2">
      <c r="F314" s="21"/>
      <c r="R314" s="21"/>
      <c r="U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row>
    <row r="315" spans="6:99" s="23" customFormat="1" ht="12.75" customHeight="1" x14ac:dyDescent="0.2">
      <c r="F315" s="21"/>
      <c r="R315" s="21"/>
      <c r="U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row>
    <row r="316" spans="6:99" s="23" customFormat="1" ht="12.75" customHeight="1" x14ac:dyDescent="0.2">
      <c r="F316" s="21"/>
      <c r="R316" s="21"/>
      <c r="U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row>
    <row r="317" spans="6:99" s="23" customFormat="1" ht="12.75" customHeight="1" x14ac:dyDescent="0.2">
      <c r="F317" s="21"/>
      <c r="R317" s="21"/>
      <c r="U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row>
    <row r="318" spans="6:99" s="23" customFormat="1" ht="12.75" customHeight="1" x14ac:dyDescent="0.2">
      <c r="F318" s="21"/>
      <c r="R318" s="21"/>
      <c r="U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row>
    <row r="319" spans="6:99" s="23" customFormat="1" ht="12.75" customHeight="1" x14ac:dyDescent="0.2">
      <c r="F319" s="21"/>
      <c r="R319" s="21"/>
      <c r="U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row>
    <row r="320" spans="6:99" s="23" customFormat="1" ht="12.75" customHeight="1" x14ac:dyDescent="0.2">
      <c r="F320" s="21"/>
      <c r="R320" s="21"/>
      <c r="U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row>
    <row r="321" spans="6:99" s="23" customFormat="1" ht="12.75" customHeight="1" x14ac:dyDescent="0.2">
      <c r="F321" s="21"/>
      <c r="R321" s="21"/>
      <c r="U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row>
    <row r="322" spans="6:99" s="23" customFormat="1" ht="12.75" customHeight="1" x14ac:dyDescent="0.2">
      <c r="F322" s="21"/>
      <c r="R322" s="21"/>
      <c r="U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row>
    <row r="323" spans="6:99" s="23" customFormat="1" ht="12.75" customHeight="1" x14ac:dyDescent="0.2">
      <c r="F323" s="21"/>
      <c r="R323" s="21"/>
      <c r="U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row>
    <row r="324" spans="6:99" s="23" customFormat="1" ht="12.75" customHeight="1" x14ac:dyDescent="0.2">
      <c r="F324" s="21"/>
      <c r="R324" s="21"/>
      <c r="U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row>
    <row r="325" spans="6:99" s="23" customFormat="1" ht="12.75" customHeight="1" x14ac:dyDescent="0.2">
      <c r="F325" s="21"/>
      <c r="R325" s="21"/>
      <c r="U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row>
    <row r="326" spans="6:99" s="23" customFormat="1" ht="12.75" customHeight="1" x14ac:dyDescent="0.2">
      <c r="F326" s="21"/>
      <c r="R326" s="21"/>
      <c r="U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row>
    <row r="327" spans="6:99" s="23" customFormat="1" ht="12.75" customHeight="1" x14ac:dyDescent="0.2">
      <c r="F327" s="21"/>
      <c r="R327" s="21"/>
      <c r="U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row>
    <row r="328" spans="6:99" s="23" customFormat="1" ht="12.75" customHeight="1" x14ac:dyDescent="0.2">
      <c r="F328" s="21"/>
      <c r="R328" s="21"/>
      <c r="U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row>
    <row r="329" spans="6:99" s="23" customFormat="1" ht="12.75" customHeight="1" x14ac:dyDescent="0.2">
      <c r="F329" s="21"/>
      <c r="R329" s="21"/>
      <c r="U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row>
    <row r="330" spans="6:99" s="23" customFormat="1" ht="12.75" customHeight="1" x14ac:dyDescent="0.2">
      <c r="F330" s="21"/>
      <c r="R330" s="21"/>
      <c r="U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row>
    <row r="331" spans="6:99" s="23" customFormat="1" ht="12.75" customHeight="1" x14ac:dyDescent="0.2">
      <c r="F331" s="21"/>
      <c r="R331" s="21"/>
      <c r="U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row>
    <row r="332" spans="6:99" s="23" customFormat="1" ht="12.75" customHeight="1" x14ac:dyDescent="0.2">
      <c r="F332" s="21"/>
      <c r="R332" s="21"/>
      <c r="U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row>
    <row r="333" spans="6:99" s="23" customFormat="1" ht="12.75" customHeight="1" x14ac:dyDescent="0.2">
      <c r="F333" s="21"/>
      <c r="R333" s="21"/>
      <c r="U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row>
    <row r="334" spans="6:99" s="23" customFormat="1" ht="12.75" customHeight="1" x14ac:dyDescent="0.2">
      <c r="F334" s="21"/>
      <c r="R334" s="21"/>
      <c r="U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row>
    <row r="335" spans="6:99" s="23" customFormat="1" ht="12.75" customHeight="1" x14ac:dyDescent="0.2">
      <c r="F335" s="21"/>
      <c r="R335" s="21"/>
      <c r="U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row>
    <row r="336" spans="6:99" s="23" customFormat="1" ht="12.75" customHeight="1" x14ac:dyDescent="0.2">
      <c r="F336" s="21"/>
      <c r="R336" s="21"/>
      <c r="U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row>
    <row r="337" spans="6:99" s="23" customFormat="1" ht="12.75" customHeight="1" x14ac:dyDescent="0.2">
      <c r="F337" s="21"/>
      <c r="R337" s="21"/>
      <c r="U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row>
    <row r="338" spans="6:99" s="23" customFormat="1" ht="12.75" customHeight="1" x14ac:dyDescent="0.2">
      <c r="F338" s="21"/>
      <c r="R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row>
    <row r="339" spans="6:99" s="23" customFormat="1" ht="12.75" customHeight="1" x14ac:dyDescent="0.2">
      <c r="F339" s="21"/>
      <c r="R339" s="21"/>
      <c r="Y339" s="21"/>
      <c r="Z339" s="21"/>
      <c r="AA339" s="13"/>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row>
    <row r="340" spans="6:99" s="23" customFormat="1" ht="12.75" customHeight="1" x14ac:dyDescent="0.2">
      <c r="F340" s="21"/>
      <c r="R340" s="21"/>
      <c r="Y340" s="21"/>
      <c r="Z340" s="13"/>
      <c r="AA340" s="13"/>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row>
    <row r="341" spans="6:99" s="23" customFormat="1" ht="12.75" customHeight="1" x14ac:dyDescent="0.2">
      <c r="F341" s="21"/>
      <c r="R341" s="21"/>
      <c r="Y341" s="21"/>
      <c r="Z341" s="13"/>
      <c r="AA341" s="13"/>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row>
    <row r="342" spans="6:99" s="23" customFormat="1" ht="12.75" customHeight="1" x14ac:dyDescent="0.2">
      <c r="F342" s="21"/>
      <c r="R342" s="21"/>
      <c r="Y342" s="21"/>
      <c r="Z342" s="13"/>
      <c r="AA342" s="12"/>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row>
    <row r="343" spans="6:99" s="23" customFormat="1" ht="12.75" customHeight="1" x14ac:dyDescent="0.2">
      <c r="F343" s="21"/>
      <c r="R343" s="21"/>
      <c r="Y343" s="21"/>
      <c r="Z343" s="12"/>
      <c r="AA343" s="12"/>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row>
    <row r="344" spans="6:99" s="23" customFormat="1" ht="12.75" customHeight="1" x14ac:dyDescent="0.2">
      <c r="F344" s="21"/>
      <c r="L344" s="21"/>
      <c r="R344" s="21"/>
      <c r="Y344" s="21"/>
      <c r="Z344" s="12"/>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row>
    <row r="345" spans="6:99" s="23" customFormat="1" ht="12.75" customHeight="1" x14ac:dyDescent="0.2">
      <c r="F345" s="21"/>
      <c r="L345" s="21"/>
      <c r="R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row>
    <row r="346" spans="6:99" s="23" customFormat="1" ht="12.75" customHeight="1" x14ac:dyDescent="0.2">
      <c r="F346" s="21"/>
      <c r="L346" s="21"/>
      <c r="R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row>
    <row r="347" spans="6:99" s="23" customFormat="1" ht="12.75" customHeight="1" x14ac:dyDescent="0.2">
      <c r="F347" s="21"/>
      <c r="L347" s="21"/>
      <c r="R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row>
    <row r="348" spans="6:99" s="23" customFormat="1" ht="12.75" customHeight="1" x14ac:dyDescent="0.2">
      <c r="F348" s="21"/>
      <c r="L348" s="21"/>
      <c r="R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row>
    <row r="349" spans="6:99" s="23" customFormat="1" ht="12.75" customHeight="1" x14ac:dyDescent="0.2">
      <c r="F349" s="21"/>
      <c r="L349" s="21"/>
      <c r="R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row>
    <row r="350" spans="6:99" s="23" customFormat="1" ht="12.75" customHeight="1" x14ac:dyDescent="0.2">
      <c r="F350" s="21"/>
      <c r="L350" s="21"/>
      <c r="R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row>
    <row r="351" spans="6:99" s="23" customFormat="1" ht="12.75" customHeight="1" x14ac:dyDescent="0.2">
      <c r="F351" s="21"/>
      <c r="L351" s="21"/>
      <c r="R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row>
    <row r="352" spans="6:99" s="23" customFormat="1" ht="12.75" customHeight="1" x14ac:dyDescent="0.2">
      <c r="F352" s="21"/>
      <c r="L352" s="21"/>
      <c r="R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row>
    <row r="353" spans="6:99" s="23" customFormat="1" ht="12.75" customHeight="1" x14ac:dyDescent="0.2">
      <c r="F353" s="21"/>
      <c r="L353" s="21"/>
      <c r="R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row>
    <row r="354" spans="6:99" s="23" customFormat="1" ht="12.75" customHeight="1" x14ac:dyDescent="0.2">
      <c r="F354" s="21"/>
      <c r="L354" s="21"/>
      <c r="R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row>
    <row r="355" spans="6:99" s="23" customFormat="1" ht="12.75" customHeight="1" x14ac:dyDescent="0.2">
      <c r="F355" s="21"/>
      <c r="L355" s="21"/>
      <c r="R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row>
    <row r="356" spans="6:99" s="23" customFormat="1" ht="12.75" customHeight="1" x14ac:dyDescent="0.2">
      <c r="F356" s="21"/>
      <c r="L356" s="21"/>
      <c r="R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row>
    <row r="357" spans="6:99" s="23" customFormat="1" ht="12.75" customHeight="1" x14ac:dyDescent="0.2">
      <c r="F357" s="21"/>
      <c r="L357" s="21"/>
      <c r="R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row>
    <row r="358" spans="6:99" s="23" customFormat="1" ht="12.75" customHeight="1" x14ac:dyDescent="0.2">
      <c r="F358" s="21"/>
      <c r="L358" s="21"/>
      <c r="R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row>
    <row r="359" spans="6:99" s="23" customFormat="1" ht="12.75" customHeight="1" x14ac:dyDescent="0.2">
      <c r="F359" s="21"/>
      <c r="L359" s="21"/>
      <c r="R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row>
    <row r="360" spans="6:99" s="23" customFormat="1" ht="12.75" customHeight="1" x14ac:dyDescent="0.2">
      <c r="F360" s="21"/>
      <c r="L360" s="21"/>
      <c r="R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row>
    <row r="361" spans="6:99" s="23" customFormat="1" ht="12.75" customHeight="1" x14ac:dyDescent="0.2">
      <c r="F361" s="21"/>
      <c r="L361" s="21"/>
      <c r="R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row>
    <row r="362" spans="6:99" s="23" customFormat="1" ht="12.75" customHeight="1" x14ac:dyDescent="0.2">
      <c r="F362" s="21"/>
      <c r="L362" s="21"/>
      <c r="R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row>
    <row r="363" spans="6:99" s="23" customFormat="1" ht="12.75" customHeight="1" x14ac:dyDescent="0.2">
      <c r="F363" s="21"/>
      <c r="L363" s="21"/>
      <c r="R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row>
    <row r="364" spans="6:99" s="23" customFormat="1" ht="12.75" customHeight="1" x14ac:dyDescent="0.2">
      <c r="F364" s="21"/>
      <c r="L364" s="21"/>
      <c r="R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row>
    <row r="365" spans="6:99" s="23" customFormat="1" ht="12.75" customHeight="1" x14ac:dyDescent="0.2">
      <c r="F365" s="21"/>
      <c r="L365" s="21"/>
      <c r="R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row>
    <row r="366" spans="6:99" s="23" customFormat="1" ht="12.75" customHeight="1" x14ac:dyDescent="0.2">
      <c r="F366" s="21"/>
      <c r="L366" s="21"/>
      <c r="R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row>
    <row r="367" spans="6:99" s="23" customFormat="1" ht="12.75" customHeight="1" x14ac:dyDescent="0.2">
      <c r="F367" s="21"/>
      <c r="L367" s="21"/>
      <c r="R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row>
    <row r="368" spans="6:99" s="23" customFormat="1" ht="12.75" customHeight="1" x14ac:dyDescent="0.2">
      <c r="F368" s="21"/>
      <c r="L368" s="21"/>
      <c r="R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row>
    <row r="369" spans="1:99" s="23" customFormat="1" ht="12.75" customHeight="1" x14ac:dyDescent="0.2">
      <c r="F369" s="21"/>
      <c r="L369" s="21"/>
      <c r="R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row>
    <row r="370" spans="1:99" ht="12.75" customHeight="1" x14ac:dyDescent="0.2">
      <c r="A370" s="23"/>
      <c r="B370" s="23"/>
      <c r="C370" s="23"/>
      <c r="D370" s="23"/>
      <c r="E370" s="23"/>
      <c r="G370" s="23"/>
      <c r="H370" s="23"/>
      <c r="I370" s="23"/>
      <c r="J370" s="23"/>
      <c r="K370" s="23"/>
      <c r="M370" s="23"/>
      <c r="N370" s="23"/>
      <c r="O370" s="23"/>
      <c r="P370" s="23"/>
      <c r="Q370" s="23"/>
      <c r="S370" s="23"/>
      <c r="T370" s="23"/>
      <c r="U370" s="23"/>
      <c r="V370" s="23"/>
      <c r="W370" s="23"/>
      <c r="X370" s="23"/>
    </row>
    <row r="371" spans="1:99" ht="12.75" customHeight="1" x14ac:dyDescent="0.2">
      <c r="A371" s="23"/>
      <c r="B371" s="23"/>
      <c r="C371" s="23"/>
      <c r="D371" s="23"/>
      <c r="E371" s="23"/>
      <c r="G371" s="23"/>
      <c r="H371" s="23"/>
      <c r="I371" s="23"/>
      <c r="J371" s="23"/>
      <c r="K371" s="23"/>
      <c r="M371" s="23"/>
      <c r="N371" s="23"/>
      <c r="O371" s="23"/>
      <c r="P371" s="23"/>
      <c r="Q371" s="23"/>
      <c r="S371" s="23"/>
      <c r="T371" s="23"/>
      <c r="U371" s="23"/>
      <c r="V371" s="23"/>
      <c r="W371" s="23"/>
      <c r="X371" s="23"/>
    </row>
    <row r="372" spans="1:99" ht="12.75" customHeight="1" x14ac:dyDescent="0.2">
      <c r="A372" s="23"/>
      <c r="B372" s="23"/>
      <c r="C372" s="23"/>
      <c r="D372" s="23"/>
      <c r="E372" s="23"/>
      <c r="G372" s="23"/>
      <c r="H372" s="23"/>
      <c r="I372" s="23"/>
      <c r="J372" s="23"/>
      <c r="K372" s="23"/>
      <c r="M372" s="23"/>
      <c r="N372" s="23"/>
      <c r="O372" s="23"/>
      <c r="P372" s="23"/>
      <c r="Q372" s="23"/>
      <c r="S372" s="23"/>
      <c r="T372" s="23"/>
      <c r="U372" s="23"/>
      <c r="V372" s="23"/>
      <c r="W372" s="23"/>
      <c r="X372" s="23"/>
    </row>
    <row r="373" spans="1:99" ht="12.75" customHeight="1" x14ac:dyDescent="0.2">
      <c r="A373" s="23"/>
      <c r="B373" s="23"/>
      <c r="C373" s="23"/>
      <c r="D373" s="23"/>
      <c r="E373" s="23"/>
      <c r="G373" s="23"/>
      <c r="H373" s="23"/>
      <c r="I373" s="23"/>
      <c r="J373" s="23"/>
      <c r="K373" s="23"/>
      <c r="M373" s="23"/>
      <c r="N373" s="23"/>
      <c r="O373" s="23"/>
      <c r="P373" s="23"/>
      <c r="Q373" s="23"/>
      <c r="S373" s="23"/>
      <c r="T373" s="23"/>
      <c r="U373" s="23"/>
      <c r="V373" s="23"/>
      <c r="W373" s="23"/>
      <c r="X373" s="23"/>
    </row>
    <row r="374" spans="1:99" ht="12.75" customHeight="1" x14ac:dyDescent="0.2">
      <c r="A374" s="23"/>
      <c r="B374" s="23"/>
      <c r="C374" s="23"/>
      <c r="D374" s="23"/>
      <c r="E374" s="23"/>
      <c r="G374" s="23"/>
      <c r="H374" s="23"/>
      <c r="I374" s="23"/>
      <c r="J374" s="23"/>
      <c r="K374" s="23"/>
      <c r="M374" s="23"/>
      <c r="N374" s="23"/>
      <c r="O374" s="23"/>
      <c r="P374" s="23"/>
      <c r="Q374" s="23"/>
      <c r="S374" s="23"/>
      <c r="T374" s="23"/>
      <c r="U374" s="23"/>
      <c r="V374" s="23"/>
      <c r="W374" s="23"/>
      <c r="X374" s="23"/>
    </row>
    <row r="375" spans="1:99" ht="12.75" customHeight="1" x14ac:dyDescent="0.2">
      <c r="A375" s="23"/>
      <c r="B375" s="23"/>
      <c r="C375" s="23"/>
      <c r="D375" s="23"/>
      <c r="E375" s="23"/>
      <c r="G375" s="23"/>
      <c r="H375" s="23"/>
      <c r="I375" s="23"/>
      <c r="J375" s="23"/>
      <c r="K375" s="23"/>
      <c r="M375" s="23"/>
      <c r="N375" s="23"/>
      <c r="O375" s="23"/>
      <c r="P375" s="23"/>
      <c r="Q375" s="23"/>
      <c r="S375" s="23"/>
      <c r="T375" s="23"/>
      <c r="U375" s="23"/>
      <c r="V375" s="23"/>
      <c r="W375" s="23"/>
      <c r="X375" s="23"/>
    </row>
    <row r="376" spans="1:99" ht="12.75" customHeight="1" x14ac:dyDescent="0.2">
      <c r="A376" s="23"/>
      <c r="B376" s="23"/>
      <c r="C376" s="23"/>
      <c r="D376" s="23"/>
      <c r="E376" s="23"/>
      <c r="G376" s="23"/>
      <c r="H376" s="23"/>
      <c r="I376" s="23"/>
      <c r="J376" s="23"/>
      <c r="K376" s="23"/>
      <c r="M376" s="23"/>
      <c r="N376" s="23"/>
      <c r="O376" s="23"/>
      <c r="P376" s="23"/>
      <c r="Q376" s="23"/>
      <c r="S376" s="23"/>
      <c r="T376" s="23"/>
      <c r="U376" s="23"/>
      <c r="V376" s="23"/>
      <c r="W376" s="23"/>
      <c r="X376" s="23"/>
    </row>
    <row r="377" spans="1:99" ht="12.75" customHeight="1" x14ac:dyDescent="0.2">
      <c r="A377" s="23"/>
      <c r="B377" s="23"/>
      <c r="C377" s="23"/>
      <c r="D377" s="23"/>
      <c r="E377" s="23"/>
      <c r="G377" s="23"/>
      <c r="H377" s="23"/>
      <c r="I377" s="23"/>
      <c r="J377" s="23"/>
      <c r="K377" s="23"/>
      <c r="M377" s="23"/>
      <c r="N377" s="23"/>
      <c r="O377" s="23"/>
      <c r="P377" s="23"/>
      <c r="Q377" s="23"/>
      <c r="S377" s="23"/>
      <c r="T377" s="23"/>
      <c r="U377" s="23"/>
      <c r="V377" s="23"/>
      <c r="W377" s="23"/>
      <c r="X377" s="23"/>
    </row>
    <row r="378" spans="1:99" ht="12.75" customHeight="1" x14ac:dyDescent="0.2">
      <c r="A378" s="23"/>
      <c r="B378" s="23"/>
      <c r="C378" s="23"/>
      <c r="D378" s="23"/>
      <c r="E378" s="23"/>
      <c r="G378" s="23"/>
      <c r="H378" s="23"/>
      <c r="I378" s="23"/>
      <c r="J378" s="23"/>
      <c r="K378" s="23"/>
      <c r="M378" s="23"/>
      <c r="N378" s="23"/>
      <c r="O378" s="23"/>
      <c r="P378" s="23"/>
      <c r="Q378" s="23"/>
      <c r="S378" s="23"/>
      <c r="T378" s="23"/>
      <c r="U378" s="23"/>
      <c r="V378" s="23"/>
      <c r="W378" s="23"/>
      <c r="X378" s="23"/>
    </row>
    <row r="379" spans="1:99" ht="12.75" customHeight="1" x14ac:dyDescent="0.2">
      <c r="A379" s="23"/>
      <c r="B379" s="23"/>
      <c r="C379" s="23"/>
      <c r="D379" s="23"/>
      <c r="E379" s="23"/>
      <c r="G379" s="23"/>
      <c r="H379" s="23"/>
      <c r="I379" s="23"/>
      <c r="J379" s="23"/>
      <c r="K379" s="23"/>
      <c r="M379" s="23"/>
      <c r="N379" s="23"/>
      <c r="O379" s="23"/>
      <c r="P379" s="23"/>
      <c r="Q379" s="23"/>
      <c r="S379" s="23"/>
      <c r="T379" s="23"/>
      <c r="U379" s="23"/>
      <c r="V379" s="23"/>
      <c r="W379" s="23"/>
      <c r="X379" s="23"/>
    </row>
    <row r="380" spans="1:99" ht="12.75" customHeight="1" x14ac:dyDescent="0.2">
      <c r="A380" s="23"/>
      <c r="B380" s="23"/>
      <c r="C380" s="23"/>
      <c r="D380" s="23"/>
      <c r="E380" s="23"/>
      <c r="G380" s="23"/>
      <c r="H380" s="23"/>
      <c r="I380" s="23"/>
      <c r="J380" s="23"/>
      <c r="K380" s="23"/>
      <c r="M380" s="23"/>
      <c r="N380" s="23"/>
      <c r="O380" s="23"/>
      <c r="P380" s="23"/>
      <c r="Q380" s="23"/>
      <c r="S380" s="23"/>
      <c r="T380" s="23"/>
      <c r="U380" s="23"/>
      <c r="V380" s="23"/>
      <c r="W380" s="23"/>
      <c r="X380" s="23"/>
    </row>
    <row r="381" spans="1:99" ht="12.75" customHeight="1" x14ac:dyDescent="0.2">
      <c r="A381" s="23"/>
      <c r="B381" s="23"/>
      <c r="C381" s="23"/>
      <c r="D381" s="23"/>
      <c r="E381" s="23"/>
      <c r="G381" s="23"/>
      <c r="H381" s="23"/>
      <c r="I381" s="23"/>
      <c r="J381" s="23"/>
      <c r="K381" s="23"/>
      <c r="M381" s="23"/>
      <c r="N381" s="23"/>
      <c r="O381" s="23"/>
      <c r="P381" s="23"/>
      <c r="Q381" s="23"/>
      <c r="S381" s="23"/>
      <c r="T381" s="23"/>
      <c r="U381" s="23"/>
      <c r="V381" s="23"/>
      <c r="W381" s="23"/>
      <c r="X381" s="23"/>
    </row>
    <row r="382" spans="1:99" ht="12.75" customHeight="1" x14ac:dyDescent="0.2">
      <c r="A382" s="23"/>
      <c r="B382" s="23"/>
      <c r="C382" s="23"/>
      <c r="D382" s="23"/>
      <c r="E382" s="23"/>
      <c r="G382" s="23"/>
      <c r="H382" s="23"/>
      <c r="I382" s="23"/>
      <c r="J382" s="23"/>
      <c r="K382" s="23"/>
      <c r="M382" s="23"/>
      <c r="N382" s="23"/>
      <c r="O382" s="23"/>
      <c r="P382" s="23"/>
      <c r="Q382" s="23"/>
      <c r="S382" s="23"/>
      <c r="T382" s="23"/>
      <c r="U382" s="23"/>
      <c r="V382" s="23"/>
      <c r="W382" s="23"/>
      <c r="X382" s="23"/>
    </row>
    <row r="383" spans="1:99" ht="12.75" customHeight="1" x14ac:dyDescent="0.2">
      <c r="A383" s="23"/>
      <c r="B383" s="23"/>
      <c r="C383" s="23"/>
      <c r="D383" s="23"/>
      <c r="E383" s="23"/>
      <c r="G383" s="23"/>
      <c r="H383" s="23"/>
      <c r="I383" s="23"/>
      <c r="J383" s="23"/>
      <c r="K383" s="23"/>
      <c r="M383" s="23"/>
      <c r="N383" s="23"/>
      <c r="O383" s="23"/>
      <c r="P383" s="23"/>
      <c r="Q383" s="23"/>
      <c r="S383" s="23"/>
      <c r="T383" s="23"/>
      <c r="U383" s="23"/>
      <c r="V383" s="23"/>
      <c r="W383" s="23"/>
      <c r="X383" s="23"/>
    </row>
    <row r="384" spans="1:99" ht="12.75" customHeight="1" x14ac:dyDescent="0.2">
      <c r="A384" s="23"/>
      <c r="B384" s="23"/>
      <c r="C384" s="23"/>
      <c r="D384" s="23"/>
      <c r="E384" s="23"/>
      <c r="G384" s="23"/>
      <c r="H384" s="23"/>
      <c r="I384" s="23"/>
      <c r="J384" s="23"/>
      <c r="K384" s="23"/>
      <c r="M384" s="23"/>
      <c r="N384" s="23"/>
      <c r="O384" s="23"/>
      <c r="P384" s="23"/>
      <c r="Q384" s="23"/>
      <c r="S384" s="23"/>
      <c r="T384" s="23"/>
      <c r="U384" s="23"/>
      <c r="V384" s="23"/>
      <c r="W384" s="23"/>
      <c r="X384" s="23"/>
    </row>
    <row r="385" spans="1:24" ht="12.75" customHeight="1" x14ac:dyDescent="0.2">
      <c r="A385" s="23"/>
      <c r="B385" s="23"/>
      <c r="C385" s="23"/>
      <c r="D385" s="23"/>
      <c r="E385" s="23"/>
      <c r="G385" s="23"/>
      <c r="H385" s="23"/>
      <c r="I385" s="23"/>
      <c r="J385" s="23"/>
      <c r="K385" s="23"/>
      <c r="M385" s="23"/>
      <c r="N385" s="23"/>
      <c r="O385" s="23"/>
      <c r="P385" s="23"/>
      <c r="Q385" s="23"/>
      <c r="S385" s="23"/>
      <c r="T385" s="23"/>
      <c r="U385" s="23"/>
      <c r="V385" s="23"/>
      <c r="W385" s="23"/>
      <c r="X385" s="23"/>
    </row>
    <row r="386" spans="1:24" ht="12.75" customHeight="1" x14ac:dyDescent="0.2">
      <c r="A386" s="23"/>
      <c r="B386" s="23"/>
      <c r="C386" s="23"/>
      <c r="D386" s="23"/>
      <c r="E386" s="23"/>
      <c r="G386" s="23"/>
      <c r="H386" s="23"/>
      <c r="I386" s="23"/>
      <c r="J386" s="23"/>
      <c r="K386" s="23"/>
      <c r="M386" s="23"/>
      <c r="N386" s="23"/>
      <c r="O386" s="23"/>
      <c r="P386" s="23"/>
      <c r="Q386" s="23"/>
      <c r="S386" s="23"/>
      <c r="T386" s="23"/>
      <c r="U386" s="23"/>
      <c r="V386" s="23"/>
      <c r="W386" s="23"/>
      <c r="X386" s="23"/>
    </row>
    <row r="387" spans="1:24" ht="12.75" customHeight="1" x14ac:dyDescent="0.2">
      <c r="A387" s="23"/>
      <c r="B387" s="23"/>
      <c r="C387" s="23"/>
      <c r="D387" s="23"/>
      <c r="E387" s="23"/>
      <c r="G387" s="23"/>
      <c r="H387" s="23"/>
      <c r="I387" s="23"/>
      <c r="J387" s="23"/>
      <c r="K387" s="23"/>
      <c r="M387" s="23"/>
      <c r="N387" s="23"/>
      <c r="O387" s="23"/>
      <c r="P387" s="23"/>
      <c r="Q387" s="23"/>
      <c r="S387" s="23"/>
      <c r="T387" s="23"/>
      <c r="U387" s="23"/>
      <c r="V387" s="23"/>
      <c r="W387" s="23"/>
      <c r="X387" s="23"/>
    </row>
    <row r="388" spans="1:24" ht="12.75" customHeight="1" x14ac:dyDescent="0.2">
      <c r="A388" s="23"/>
      <c r="B388" s="23"/>
      <c r="C388" s="23"/>
      <c r="D388" s="23"/>
      <c r="E388" s="23"/>
      <c r="G388" s="23"/>
      <c r="H388" s="23"/>
      <c r="I388" s="23"/>
      <c r="J388" s="23"/>
      <c r="K388" s="23"/>
      <c r="M388" s="23"/>
      <c r="N388" s="23"/>
      <c r="O388" s="23"/>
      <c r="P388" s="23"/>
      <c r="Q388" s="23"/>
      <c r="S388" s="23"/>
      <c r="T388" s="23"/>
      <c r="U388" s="23"/>
      <c r="V388" s="23"/>
      <c r="W388" s="23"/>
      <c r="X388" s="23"/>
    </row>
    <row r="389" spans="1:24" ht="12.75" customHeight="1" x14ac:dyDescent="0.2">
      <c r="A389" s="23"/>
      <c r="B389" s="23"/>
      <c r="C389" s="23"/>
      <c r="D389" s="23"/>
      <c r="E389" s="23"/>
      <c r="G389" s="23"/>
      <c r="H389" s="23"/>
      <c r="I389" s="23"/>
      <c r="J389" s="23"/>
      <c r="K389" s="23"/>
      <c r="M389" s="23"/>
      <c r="N389" s="23"/>
      <c r="O389" s="23"/>
      <c r="P389" s="23"/>
      <c r="Q389" s="23"/>
      <c r="S389" s="23"/>
      <c r="T389" s="23"/>
      <c r="U389" s="23"/>
      <c r="V389" s="23"/>
      <c r="W389" s="23"/>
      <c r="X389" s="23"/>
    </row>
    <row r="390" spans="1:24" ht="12.75" customHeight="1" x14ac:dyDescent="0.2">
      <c r="A390" s="23"/>
      <c r="B390" s="23"/>
      <c r="C390" s="23"/>
      <c r="D390" s="23"/>
      <c r="E390" s="23"/>
      <c r="G390" s="23"/>
      <c r="H390" s="23"/>
      <c r="I390" s="23"/>
      <c r="J390" s="23"/>
      <c r="K390" s="23"/>
      <c r="M390" s="23"/>
      <c r="N390" s="23"/>
      <c r="O390" s="23"/>
      <c r="P390" s="23"/>
      <c r="Q390" s="23"/>
      <c r="S390" s="23"/>
      <c r="T390" s="23"/>
      <c r="U390" s="23"/>
      <c r="V390" s="23"/>
      <c r="W390" s="23"/>
      <c r="X390" s="23"/>
    </row>
    <row r="391" spans="1:24" ht="12.75" customHeight="1" x14ac:dyDescent="0.2">
      <c r="A391" s="23"/>
      <c r="B391" s="23"/>
      <c r="C391" s="23"/>
      <c r="D391" s="23"/>
      <c r="E391" s="23"/>
      <c r="G391" s="23"/>
      <c r="H391" s="23"/>
      <c r="I391" s="23"/>
      <c r="J391" s="23"/>
      <c r="K391" s="23"/>
      <c r="M391" s="23"/>
      <c r="N391" s="23"/>
      <c r="O391" s="23"/>
      <c r="P391" s="23"/>
      <c r="Q391" s="23"/>
      <c r="S391" s="23"/>
      <c r="T391" s="23"/>
      <c r="U391" s="23"/>
      <c r="V391" s="23"/>
      <c r="W391" s="23"/>
      <c r="X391" s="23"/>
    </row>
    <row r="392" spans="1:24" ht="12.75" customHeight="1" x14ac:dyDescent="0.2">
      <c r="A392" s="23"/>
      <c r="B392" s="23"/>
      <c r="C392" s="23"/>
      <c r="D392" s="23"/>
      <c r="E392" s="23"/>
      <c r="G392" s="23"/>
      <c r="H392" s="23"/>
      <c r="I392" s="23"/>
      <c r="J392" s="23"/>
      <c r="K392" s="23"/>
      <c r="M392" s="23"/>
      <c r="N392" s="23"/>
      <c r="O392" s="23"/>
      <c r="P392" s="23"/>
      <c r="Q392" s="23"/>
      <c r="S392" s="23"/>
      <c r="T392" s="23"/>
      <c r="U392" s="23"/>
      <c r="V392" s="23"/>
      <c r="W392" s="23"/>
      <c r="X392" s="23"/>
    </row>
    <row r="393" spans="1:24" ht="12.75" customHeight="1" x14ac:dyDescent="0.2">
      <c r="A393" s="23"/>
      <c r="B393" s="23"/>
      <c r="C393" s="23"/>
      <c r="D393" s="23"/>
      <c r="E393" s="23"/>
      <c r="G393" s="23"/>
      <c r="H393" s="23"/>
      <c r="I393" s="23"/>
      <c r="J393" s="23"/>
      <c r="K393" s="23"/>
      <c r="M393" s="23"/>
      <c r="N393" s="23"/>
      <c r="O393" s="23"/>
      <c r="P393" s="23"/>
      <c r="Q393" s="23"/>
      <c r="S393" s="23"/>
      <c r="T393" s="23"/>
      <c r="U393" s="23"/>
      <c r="V393" s="23"/>
      <c r="W393" s="23"/>
      <c r="X393" s="23"/>
    </row>
    <row r="394" spans="1:24" ht="12.75" customHeight="1" x14ac:dyDescent="0.2">
      <c r="A394" s="23"/>
      <c r="B394" s="23"/>
      <c r="C394" s="23"/>
      <c r="D394" s="23"/>
      <c r="E394" s="23"/>
      <c r="G394" s="23"/>
      <c r="H394" s="23"/>
      <c r="I394" s="23"/>
      <c r="J394" s="23"/>
      <c r="K394" s="23"/>
      <c r="M394" s="23"/>
      <c r="N394" s="23"/>
      <c r="O394" s="23"/>
      <c r="P394" s="23"/>
      <c r="Q394" s="23"/>
      <c r="S394" s="23"/>
      <c r="T394" s="23"/>
      <c r="U394" s="23"/>
      <c r="V394" s="23"/>
      <c r="W394" s="23"/>
      <c r="X394" s="23"/>
    </row>
    <row r="395" spans="1:24" ht="12.75" customHeight="1" x14ac:dyDescent="0.2">
      <c r="A395" s="23"/>
      <c r="B395" s="23"/>
      <c r="C395" s="23"/>
      <c r="D395" s="23"/>
      <c r="E395" s="23"/>
      <c r="G395" s="23"/>
      <c r="H395" s="23"/>
      <c r="I395" s="23"/>
      <c r="J395" s="23"/>
      <c r="K395" s="23"/>
      <c r="M395" s="23"/>
      <c r="N395" s="23"/>
      <c r="O395" s="23"/>
      <c r="P395" s="23"/>
      <c r="Q395" s="23"/>
      <c r="S395" s="23"/>
      <c r="T395" s="23"/>
      <c r="U395" s="23"/>
      <c r="V395" s="23"/>
      <c r="W395" s="23"/>
      <c r="X395" s="23"/>
    </row>
    <row r="396" spans="1:24" ht="12.75" customHeight="1" x14ac:dyDescent="0.2">
      <c r="A396" s="23"/>
      <c r="B396" s="23"/>
      <c r="C396" s="23"/>
      <c r="D396" s="23"/>
      <c r="E396" s="23"/>
      <c r="G396" s="23"/>
      <c r="H396" s="23"/>
      <c r="I396" s="23"/>
      <c r="J396" s="23"/>
      <c r="K396" s="23"/>
      <c r="M396" s="23"/>
      <c r="N396" s="23"/>
      <c r="O396" s="23"/>
      <c r="P396" s="23"/>
      <c r="Q396" s="23"/>
      <c r="S396" s="23"/>
      <c r="T396" s="23"/>
      <c r="U396" s="23"/>
      <c r="V396" s="23"/>
      <c r="W396" s="23"/>
      <c r="X396" s="23"/>
    </row>
    <row r="397" spans="1:24" ht="12.75" customHeight="1" x14ac:dyDescent="0.2">
      <c r="A397" s="23"/>
      <c r="B397" s="23"/>
      <c r="C397" s="23"/>
      <c r="D397" s="23"/>
      <c r="E397" s="23"/>
      <c r="G397" s="23"/>
      <c r="H397" s="23"/>
      <c r="I397" s="23"/>
      <c r="J397" s="23"/>
      <c r="K397" s="23"/>
      <c r="M397" s="23"/>
      <c r="N397" s="23"/>
      <c r="O397" s="23"/>
      <c r="P397" s="23"/>
      <c r="Q397" s="23"/>
      <c r="S397" s="23"/>
      <c r="T397" s="23"/>
      <c r="U397" s="23"/>
      <c r="V397" s="23"/>
      <c r="W397" s="23"/>
      <c r="X397" s="23"/>
    </row>
    <row r="398" spans="1:24" ht="12.75" customHeight="1" x14ac:dyDescent="0.2">
      <c r="A398" s="23"/>
      <c r="B398" s="23"/>
      <c r="C398" s="23"/>
      <c r="D398" s="23"/>
      <c r="E398" s="23"/>
      <c r="G398" s="23"/>
      <c r="H398" s="23"/>
      <c r="I398" s="23"/>
      <c r="J398" s="23"/>
      <c r="K398" s="23"/>
      <c r="M398" s="23"/>
      <c r="N398" s="23"/>
      <c r="O398" s="23"/>
      <c r="P398" s="23"/>
      <c r="Q398" s="23"/>
      <c r="S398" s="23"/>
      <c r="T398" s="23"/>
      <c r="U398" s="23"/>
      <c r="V398" s="23"/>
      <c r="W398" s="23"/>
      <c r="X398" s="23"/>
    </row>
    <row r="399" spans="1:24" ht="12.75" customHeight="1" x14ac:dyDescent="0.2">
      <c r="A399" s="23"/>
      <c r="B399" s="23"/>
      <c r="C399" s="23"/>
      <c r="D399" s="23"/>
      <c r="E399" s="23"/>
      <c r="G399" s="23"/>
      <c r="H399" s="23"/>
      <c r="I399" s="23"/>
      <c r="J399" s="23"/>
      <c r="K399" s="23"/>
      <c r="M399" s="23"/>
      <c r="N399" s="23"/>
      <c r="O399" s="23"/>
      <c r="P399" s="23"/>
      <c r="Q399" s="23"/>
      <c r="S399" s="23"/>
      <c r="T399" s="23"/>
      <c r="U399" s="23"/>
      <c r="V399" s="23"/>
      <c r="W399" s="23"/>
      <c r="X399" s="23"/>
    </row>
    <row r="400" spans="1:24" ht="12.75" customHeight="1" x14ac:dyDescent="0.2">
      <c r="A400" s="23"/>
      <c r="B400" s="23"/>
      <c r="C400" s="23"/>
      <c r="D400" s="23"/>
      <c r="E400" s="23"/>
      <c r="G400" s="23"/>
      <c r="H400" s="23"/>
      <c r="I400" s="23"/>
      <c r="J400" s="23"/>
      <c r="K400" s="23"/>
      <c r="M400" s="23"/>
      <c r="N400" s="23"/>
      <c r="O400" s="23"/>
      <c r="P400" s="23"/>
      <c r="Q400" s="23"/>
      <c r="S400" s="23"/>
      <c r="T400" s="23"/>
      <c r="U400" s="23"/>
      <c r="V400" s="23"/>
      <c r="W400" s="23"/>
      <c r="X400" s="23"/>
    </row>
    <row r="401" spans="1:24" ht="12.75" customHeight="1" x14ac:dyDescent="0.2">
      <c r="A401" s="23"/>
      <c r="B401" s="23"/>
      <c r="C401" s="23"/>
      <c r="D401" s="23"/>
      <c r="E401" s="23"/>
      <c r="G401" s="23"/>
      <c r="H401" s="23"/>
      <c r="I401" s="23"/>
      <c r="J401" s="23"/>
      <c r="K401" s="23"/>
      <c r="M401" s="23"/>
      <c r="N401" s="23"/>
      <c r="O401" s="23"/>
      <c r="P401" s="23"/>
      <c r="Q401" s="23"/>
      <c r="S401" s="23"/>
      <c r="T401" s="23"/>
      <c r="U401" s="23"/>
      <c r="V401" s="23"/>
      <c r="W401" s="23"/>
      <c r="X401" s="23"/>
    </row>
    <row r="402" spans="1:24" ht="12.75" customHeight="1" x14ac:dyDescent="0.2">
      <c r="A402" s="23"/>
      <c r="B402" s="23"/>
      <c r="C402" s="23"/>
      <c r="D402" s="23"/>
      <c r="E402" s="23"/>
      <c r="G402" s="23"/>
      <c r="H402" s="23"/>
      <c r="I402" s="23"/>
      <c r="J402" s="23"/>
      <c r="K402" s="23"/>
      <c r="M402" s="23"/>
      <c r="N402" s="23"/>
      <c r="O402" s="23"/>
      <c r="P402" s="23"/>
      <c r="Q402" s="23"/>
      <c r="S402" s="23"/>
      <c r="T402" s="23"/>
      <c r="U402" s="23"/>
      <c r="V402" s="23"/>
      <c r="W402" s="23"/>
      <c r="X402" s="23"/>
    </row>
    <row r="403" spans="1:24" ht="12.75" customHeight="1" x14ac:dyDescent="0.2">
      <c r="A403" s="23"/>
      <c r="B403" s="23"/>
      <c r="C403" s="23"/>
      <c r="D403" s="23"/>
      <c r="E403" s="23"/>
      <c r="G403" s="23"/>
      <c r="H403" s="23"/>
      <c r="I403" s="23"/>
      <c r="J403" s="23"/>
      <c r="K403" s="23"/>
      <c r="M403" s="23"/>
      <c r="N403" s="23"/>
      <c r="O403" s="23"/>
      <c r="P403" s="23"/>
      <c r="Q403" s="23"/>
      <c r="S403" s="23"/>
      <c r="T403" s="23"/>
      <c r="U403" s="23"/>
      <c r="V403" s="23"/>
      <c r="W403" s="23"/>
      <c r="X403" s="23"/>
    </row>
    <row r="404" spans="1:24" ht="12.75" customHeight="1" x14ac:dyDescent="0.2">
      <c r="A404" s="23"/>
      <c r="B404" s="23"/>
      <c r="C404" s="23"/>
      <c r="D404" s="23"/>
      <c r="E404" s="23"/>
      <c r="G404" s="23"/>
      <c r="H404" s="23"/>
      <c r="I404" s="23"/>
      <c r="J404" s="23"/>
      <c r="K404" s="23"/>
      <c r="M404" s="23"/>
      <c r="N404" s="23"/>
      <c r="O404" s="23"/>
      <c r="P404" s="23"/>
      <c r="Q404" s="23"/>
      <c r="S404" s="23"/>
      <c r="T404" s="23"/>
      <c r="U404" s="23"/>
      <c r="V404" s="23"/>
      <c r="W404" s="23"/>
      <c r="X404" s="23"/>
    </row>
    <row r="405" spans="1:24" ht="12.75" customHeight="1" x14ac:dyDescent="0.2">
      <c r="A405" s="23"/>
      <c r="B405" s="23"/>
      <c r="C405" s="23"/>
      <c r="D405" s="23"/>
      <c r="E405" s="23"/>
      <c r="G405" s="23"/>
      <c r="H405" s="23"/>
      <c r="I405" s="23"/>
      <c r="J405" s="23"/>
      <c r="K405" s="23"/>
      <c r="M405" s="23"/>
      <c r="N405" s="23"/>
      <c r="O405" s="23"/>
      <c r="P405" s="23"/>
      <c r="Q405" s="23"/>
      <c r="S405" s="23"/>
      <c r="T405" s="23"/>
      <c r="U405" s="23"/>
      <c r="V405" s="23"/>
      <c r="W405" s="23"/>
      <c r="X405" s="23"/>
    </row>
    <row r="406" spans="1:24" ht="12.75" customHeight="1" x14ac:dyDescent="0.2">
      <c r="A406" s="23"/>
      <c r="B406" s="23"/>
      <c r="C406" s="23"/>
      <c r="D406" s="23"/>
      <c r="E406" s="23"/>
      <c r="G406" s="23"/>
      <c r="H406" s="23"/>
      <c r="I406" s="23"/>
      <c r="J406" s="23"/>
      <c r="K406" s="23"/>
      <c r="M406" s="23"/>
      <c r="N406" s="23"/>
      <c r="O406" s="23"/>
      <c r="P406" s="23"/>
      <c r="Q406" s="23"/>
      <c r="S406" s="23"/>
      <c r="T406" s="23"/>
      <c r="U406" s="23"/>
      <c r="V406" s="23"/>
      <c r="W406" s="23"/>
      <c r="X406" s="23"/>
    </row>
    <row r="407" spans="1:24" ht="12.75" customHeight="1" x14ac:dyDescent="0.2">
      <c r="A407" s="23"/>
      <c r="B407" s="23"/>
      <c r="C407" s="23"/>
      <c r="D407" s="23"/>
      <c r="E407" s="23"/>
      <c r="G407" s="23"/>
      <c r="H407" s="23"/>
      <c r="I407" s="23"/>
      <c r="J407" s="23"/>
      <c r="K407" s="23"/>
      <c r="M407" s="23"/>
      <c r="N407" s="23"/>
      <c r="O407" s="23"/>
      <c r="P407" s="23"/>
      <c r="Q407" s="23"/>
      <c r="S407" s="23"/>
      <c r="T407" s="23"/>
      <c r="U407" s="23"/>
      <c r="V407" s="23"/>
      <c r="W407" s="23"/>
      <c r="X407" s="23"/>
    </row>
    <row r="408" spans="1:24" ht="12.75" customHeight="1" x14ac:dyDescent="0.2">
      <c r="A408" s="23"/>
      <c r="B408" s="23"/>
      <c r="C408" s="23"/>
      <c r="D408" s="23"/>
      <c r="E408" s="23"/>
      <c r="G408" s="23"/>
      <c r="H408" s="23"/>
      <c r="I408" s="23"/>
      <c r="J408" s="23"/>
      <c r="K408" s="23"/>
      <c r="M408" s="23"/>
      <c r="N408" s="23"/>
      <c r="O408" s="23"/>
      <c r="P408" s="23"/>
      <c r="Q408" s="23"/>
      <c r="S408" s="23"/>
      <c r="T408" s="23"/>
      <c r="U408" s="23"/>
      <c r="V408" s="23"/>
      <c r="W408" s="23"/>
      <c r="X408" s="23"/>
    </row>
    <row r="409" spans="1:24" ht="12.75" customHeight="1" x14ac:dyDescent="0.2">
      <c r="A409" s="23"/>
      <c r="B409" s="23"/>
      <c r="C409" s="23"/>
      <c r="D409" s="23"/>
      <c r="E409" s="23"/>
      <c r="G409" s="23"/>
      <c r="H409" s="23"/>
      <c r="I409" s="23"/>
      <c r="J409" s="23"/>
      <c r="K409" s="23"/>
      <c r="M409" s="23"/>
      <c r="N409" s="23"/>
      <c r="O409" s="23"/>
      <c r="P409" s="23"/>
      <c r="Q409" s="23"/>
      <c r="S409" s="23"/>
      <c r="T409" s="23"/>
      <c r="U409" s="23"/>
      <c r="V409" s="23"/>
      <c r="W409" s="23"/>
      <c r="X409" s="23"/>
    </row>
    <row r="410" spans="1:24" ht="12.75" customHeight="1" x14ac:dyDescent="0.2">
      <c r="A410" s="23"/>
      <c r="B410" s="23"/>
      <c r="C410" s="23"/>
      <c r="D410" s="23"/>
      <c r="E410" s="23"/>
      <c r="G410" s="23"/>
      <c r="H410" s="23"/>
      <c r="I410" s="23"/>
      <c r="J410" s="23"/>
      <c r="K410" s="23"/>
      <c r="M410" s="23"/>
      <c r="N410" s="23"/>
      <c r="O410" s="23"/>
      <c r="P410" s="23"/>
      <c r="Q410" s="23"/>
      <c r="S410" s="23"/>
      <c r="T410" s="23"/>
      <c r="U410" s="23"/>
      <c r="V410" s="23"/>
      <c r="W410" s="23"/>
      <c r="X410" s="23"/>
    </row>
    <row r="411" spans="1:24" ht="12.75" customHeight="1" x14ac:dyDescent="0.2">
      <c r="A411" s="23"/>
      <c r="B411" s="23"/>
      <c r="C411" s="23"/>
      <c r="D411" s="23"/>
      <c r="E411" s="23"/>
      <c r="G411" s="23"/>
      <c r="H411" s="23"/>
      <c r="I411" s="23"/>
      <c r="J411" s="23"/>
      <c r="K411" s="23"/>
      <c r="M411" s="23"/>
      <c r="N411" s="23"/>
      <c r="O411" s="23"/>
      <c r="P411" s="23"/>
      <c r="Q411" s="23"/>
      <c r="S411" s="23"/>
      <c r="T411" s="23"/>
      <c r="U411" s="23"/>
      <c r="V411" s="23"/>
      <c r="W411" s="23"/>
      <c r="X411" s="23"/>
    </row>
    <row r="412" spans="1:24" ht="12.75" customHeight="1" x14ac:dyDescent="0.2">
      <c r="A412" s="23"/>
      <c r="B412" s="23"/>
      <c r="C412" s="23"/>
      <c r="D412" s="23"/>
      <c r="E412" s="23"/>
      <c r="G412" s="23"/>
      <c r="H412" s="23"/>
      <c r="I412" s="23"/>
      <c r="J412" s="23"/>
      <c r="K412" s="23"/>
      <c r="M412" s="23"/>
      <c r="N412" s="23"/>
      <c r="O412" s="23"/>
      <c r="P412" s="23"/>
      <c r="Q412" s="23"/>
      <c r="S412" s="23"/>
      <c r="T412" s="23"/>
      <c r="U412" s="23"/>
      <c r="V412" s="23"/>
      <c r="W412" s="23"/>
      <c r="X412" s="23"/>
    </row>
    <row r="413" spans="1:24" ht="12.75" customHeight="1" x14ac:dyDescent="0.2">
      <c r="A413" s="23"/>
      <c r="B413" s="23"/>
      <c r="C413" s="23"/>
      <c r="D413" s="23"/>
      <c r="E413" s="23"/>
      <c r="G413" s="23"/>
      <c r="H413" s="23"/>
      <c r="I413" s="23"/>
      <c r="J413" s="23"/>
      <c r="K413" s="23"/>
      <c r="M413" s="23"/>
      <c r="N413" s="23"/>
      <c r="O413" s="23"/>
      <c r="P413" s="23"/>
      <c r="Q413" s="23"/>
      <c r="S413" s="23"/>
      <c r="T413" s="23"/>
      <c r="U413" s="23"/>
      <c r="V413" s="23"/>
      <c r="W413" s="23"/>
      <c r="X413" s="23"/>
    </row>
    <row r="414" spans="1:24" ht="12.75" customHeight="1" x14ac:dyDescent="0.2">
      <c r="A414" s="23"/>
      <c r="B414" s="23"/>
      <c r="C414" s="23"/>
      <c r="D414" s="23"/>
      <c r="E414" s="23"/>
      <c r="G414" s="23"/>
      <c r="H414" s="23"/>
      <c r="I414" s="23"/>
      <c r="J414" s="23"/>
      <c r="K414" s="23"/>
      <c r="M414" s="23"/>
      <c r="N414" s="23"/>
      <c r="O414" s="23"/>
      <c r="P414" s="23"/>
      <c r="Q414" s="23"/>
      <c r="S414" s="23"/>
      <c r="T414" s="23"/>
      <c r="U414" s="23"/>
      <c r="V414" s="23"/>
      <c r="W414" s="23"/>
      <c r="X414" s="23"/>
    </row>
    <row r="415" spans="1:24" ht="12.75" customHeight="1" x14ac:dyDescent="0.2">
      <c r="A415" s="23"/>
      <c r="B415" s="23"/>
      <c r="C415" s="23"/>
      <c r="D415" s="23"/>
      <c r="E415" s="23"/>
      <c r="G415" s="23"/>
      <c r="H415" s="23"/>
      <c r="I415" s="23"/>
      <c r="J415" s="23"/>
      <c r="K415" s="23"/>
      <c r="M415" s="23"/>
      <c r="N415" s="23"/>
      <c r="O415" s="23"/>
      <c r="P415" s="23"/>
      <c r="Q415" s="23"/>
      <c r="S415" s="23"/>
      <c r="T415" s="23"/>
      <c r="U415" s="23"/>
      <c r="V415" s="23"/>
      <c r="W415" s="23"/>
      <c r="X415" s="23"/>
    </row>
    <row r="416" spans="1:24" ht="12.75" customHeight="1" x14ac:dyDescent="0.2">
      <c r="A416" s="23"/>
      <c r="B416" s="23"/>
      <c r="C416" s="23"/>
      <c r="D416" s="23"/>
      <c r="E416" s="23"/>
      <c r="G416" s="23"/>
      <c r="H416" s="23"/>
      <c r="I416" s="23"/>
      <c r="J416" s="23"/>
      <c r="K416" s="23"/>
      <c r="M416" s="23"/>
      <c r="N416" s="23"/>
      <c r="O416" s="23"/>
      <c r="P416" s="23"/>
      <c r="Q416" s="23"/>
      <c r="S416" s="23"/>
      <c r="T416" s="23"/>
      <c r="U416" s="23"/>
      <c r="V416" s="23"/>
      <c r="W416" s="23"/>
      <c r="X416" s="23"/>
    </row>
    <row r="417" spans="1:24" ht="12.75" customHeight="1" x14ac:dyDescent="0.2">
      <c r="A417" s="23"/>
      <c r="B417" s="23"/>
      <c r="C417" s="23"/>
      <c r="D417" s="23"/>
      <c r="E417" s="23"/>
      <c r="G417" s="23"/>
      <c r="H417" s="23"/>
      <c r="I417" s="23"/>
      <c r="J417" s="23"/>
      <c r="K417" s="23"/>
      <c r="M417" s="23"/>
      <c r="N417" s="23"/>
      <c r="O417" s="23"/>
      <c r="P417" s="23"/>
      <c r="Q417" s="23"/>
      <c r="S417" s="23"/>
      <c r="T417" s="23"/>
      <c r="U417" s="23"/>
      <c r="V417" s="23"/>
      <c r="W417" s="23"/>
      <c r="X417" s="23"/>
    </row>
    <row r="418" spans="1:24" ht="12.75" customHeight="1" x14ac:dyDescent="0.2">
      <c r="A418" s="23"/>
      <c r="B418" s="23"/>
      <c r="C418" s="23"/>
      <c r="D418" s="23"/>
      <c r="E418" s="23"/>
      <c r="G418" s="23"/>
      <c r="H418" s="23"/>
      <c r="I418" s="23"/>
      <c r="J418" s="23"/>
      <c r="K418" s="23"/>
      <c r="M418" s="23"/>
      <c r="N418" s="23"/>
      <c r="O418" s="23"/>
      <c r="P418" s="23"/>
      <c r="Q418" s="23"/>
      <c r="S418" s="23"/>
      <c r="T418" s="23"/>
      <c r="U418" s="23"/>
      <c r="V418" s="23"/>
      <c r="W418" s="23"/>
      <c r="X418" s="23"/>
    </row>
    <row r="419" spans="1:24" ht="12.75" customHeight="1" x14ac:dyDescent="0.2">
      <c r="A419" s="23"/>
      <c r="B419" s="23"/>
      <c r="C419" s="23"/>
      <c r="D419" s="23"/>
      <c r="E419" s="23"/>
      <c r="G419" s="23"/>
      <c r="H419" s="23"/>
      <c r="I419" s="23"/>
      <c r="J419" s="23"/>
      <c r="K419" s="23"/>
      <c r="M419" s="23"/>
      <c r="N419" s="23"/>
      <c r="O419" s="23"/>
      <c r="P419" s="23"/>
      <c r="Q419" s="23"/>
      <c r="S419" s="23"/>
      <c r="T419" s="23"/>
      <c r="U419" s="23"/>
      <c r="V419" s="23"/>
      <c r="W419" s="23"/>
      <c r="X419" s="23"/>
    </row>
    <row r="420" spans="1:24" ht="12.75" customHeight="1" x14ac:dyDescent="0.2">
      <c r="A420" s="23"/>
      <c r="B420" s="23"/>
      <c r="C420" s="23"/>
      <c r="D420" s="23"/>
      <c r="E420" s="23"/>
      <c r="G420" s="23"/>
      <c r="H420" s="23"/>
      <c r="I420" s="23"/>
      <c r="J420" s="23"/>
      <c r="K420" s="23"/>
      <c r="M420" s="23"/>
      <c r="N420" s="23"/>
      <c r="O420" s="23"/>
      <c r="P420" s="23"/>
      <c r="Q420" s="23"/>
      <c r="S420" s="23"/>
      <c r="T420" s="23"/>
      <c r="U420" s="23"/>
      <c r="V420" s="23"/>
      <c r="W420" s="23"/>
      <c r="X420" s="23"/>
    </row>
    <row r="421" spans="1:24" ht="12.75" customHeight="1" x14ac:dyDescent="0.2">
      <c r="A421" s="23"/>
      <c r="B421" s="23"/>
      <c r="C421" s="23"/>
      <c r="D421" s="23"/>
      <c r="E421" s="23"/>
      <c r="G421" s="23"/>
      <c r="H421" s="23"/>
      <c r="I421" s="23"/>
      <c r="J421" s="23"/>
      <c r="K421" s="23"/>
      <c r="M421" s="23"/>
      <c r="N421" s="23"/>
      <c r="O421" s="23"/>
      <c r="P421" s="23"/>
      <c r="Q421" s="23"/>
      <c r="S421" s="23"/>
      <c r="T421" s="23"/>
      <c r="U421" s="23"/>
      <c r="V421" s="23"/>
      <c r="W421" s="23"/>
      <c r="X421" s="23"/>
    </row>
    <row r="422" spans="1:24" ht="12.75" customHeight="1" x14ac:dyDescent="0.2">
      <c r="A422" s="23"/>
      <c r="B422" s="23"/>
      <c r="C422" s="23"/>
      <c r="D422" s="23"/>
      <c r="E422" s="23"/>
      <c r="G422" s="23"/>
      <c r="H422" s="23"/>
      <c r="I422" s="23"/>
      <c r="J422" s="23"/>
      <c r="K422" s="23"/>
      <c r="M422" s="23"/>
      <c r="N422" s="23"/>
      <c r="O422" s="23"/>
      <c r="P422" s="23"/>
      <c r="Q422" s="23"/>
      <c r="S422" s="23"/>
      <c r="T422" s="23"/>
      <c r="U422" s="23"/>
      <c r="V422" s="23"/>
      <c r="W422" s="23"/>
      <c r="X422" s="23"/>
    </row>
    <row r="423" spans="1:24" ht="12.75" customHeight="1" x14ac:dyDescent="0.2">
      <c r="A423" s="23"/>
      <c r="B423" s="23"/>
      <c r="C423" s="23"/>
      <c r="D423" s="23"/>
      <c r="E423" s="23"/>
      <c r="G423" s="23"/>
      <c r="H423" s="23"/>
      <c r="I423" s="23"/>
      <c r="J423" s="23"/>
      <c r="K423" s="23"/>
      <c r="M423" s="23"/>
      <c r="N423" s="23"/>
      <c r="O423" s="23"/>
      <c r="P423" s="23"/>
      <c r="Q423" s="23"/>
      <c r="S423" s="23"/>
      <c r="T423" s="23"/>
      <c r="U423" s="23"/>
      <c r="V423" s="23"/>
      <c r="W423" s="23"/>
      <c r="X423" s="23"/>
    </row>
    <row r="424" spans="1:24" ht="12.75" customHeight="1" x14ac:dyDescent="0.2">
      <c r="A424" s="23"/>
      <c r="B424" s="23"/>
      <c r="C424" s="23"/>
      <c r="D424" s="23"/>
      <c r="E424" s="23"/>
      <c r="G424" s="23"/>
      <c r="H424" s="23"/>
      <c r="I424" s="23"/>
      <c r="J424" s="23"/>
      <c r="K424" s="23"/>
      <c r="M424" s="23"/>
      <c r="N424" s="23"/>
      <c r="O424" s="23"/>
      <c r="P424" s="23"/>
      <c r="Q424" s="23"/>
      <c r="S424" s="23"/>
      <c r="T424" s="23"/>
      <c r="U424" s="23"/>
      <c r="V424" s="23"/>
      <c r="W424" s="23"/>
      <c r="X424" s="23"/>
    </row>
    <row r="425" spans="1:24" ht="12.75" customHeight="1" x14ac:dyDescent="0.2">
      <c r="A425" s="23"/>
      <c r="B425" s="23"/>
      <c r="C425" s="23"/>
      <c r="D425" s="23"/>
      <c r="E425" s="23"/>
      <c r="G425" s="23"/>
      <c r="H425" s="23"/>
      <c r="I425" s="23"/>
      <c r="J425" s="23"/>
      <c r="K425" s="23"/>
      <c r="M425" s="23"/>
      <c r="N425" s="23"/>
      <c r="O425" s="23"/>
      <c r="P425" s="23"/>
      <c r="Q425" s="23"/>
      <c r="S425" s="23"/>
      <c r="T425" s="23"/>
      <c r="U425" s="23"/>
      <c r="V425" s="23"/>
      <c r="W425" s="23"/>
      <c r="X425" s="23"/>
    </row>
    <row r="426" spans="1:24" ht="12.75" customHeight="1" x14ac:dyDescent="0.2">
      <c r="A426" s="23"/>
      <c r="B426" s="23"/>
      <c r="C426" s="23"/>
      <c r="D426" s="23"/>
      <c r="E426" s="23"/>
      <c r="G426" s="23"/>
      <c r="H426" s="23"/>
      <c r="I426" s="23"/>
      <c r="J426" s="23"/>
      <c r="K426" s="23"/>
      <c r="M426" s="23"/>
      <c r="N426" s="23"/>
      <c r="O426" s="23"/>
      <c r="P426" s="23"/>
      <c r="Q426" s="23"/>
      <c r="S426" s="23"/>
      <c r="T426" s="23"/>
      <c r="U426" s="23"/>
      <c r="V426" s="23"/>
      <c r="W426" s="23"/>
      <c r="X426" s="23"/>
    </row>
    <row r="427" spans="1:24" ht="12.75" customHeight="1" x14ac:dyDescent="0.2">
      <c r="A427" s="23"/>
      <c r="B427" s="23"/>
      <c r="C427" s="23"/>
      <c r="D427" s="23"/>
      <c r="E427" s="23"/>
      <c r="G427" s="23"/>
      <c r="H427" s="23"/>
      <c r="I427" s="23"/>
      <c r="J427" s="23"/>
      <c r="K427" s="23"/>
      <c r="M427" s="23"/>
      <c r="N427" s="23"/>
      <c r="O427" s="23"/>
      <c r="P427" s="23"/>
      <c r="Q427" s="23"/>
      <c r="S427" s="23"/>
      <c r="T427" s="23"/>
      <c r="U427" s="23"/>
      <c r="V427" s="23"/>
      <c r="W427" s="23"/>
      <c r="X427" s="23"/>
    </row>
    <row r="428" spans="1:24" ht="12.75" customHeight="1" x14ac:dyDescent="0.2">
      <c r="A428" s="23"/>
      <c r="B428" s="23"/>
      <c r="C428" s="23"/>
      <c r="D428" s="23"/>
      <c r="E428" s="23"/>
      <c r="G428" s="23"/>
      <c r="H428" s="23"/>
      <c r="I428" s="23"/>
      <c r="J428" s="23"/>
      <c r="K428" s="23"/>
      <c r="M428" s="23"/>
      <c r="N428" s="23"/>
      <c r="O428" s="23"/>
      <c r="P428" s="23"/>
      <c r="Q428" s="23"/>
      <c r="S428" s="23"/>
      <c r="T428" s="23"/>
      <c r="U428" s="23"/>
      <c r="V428" s="23"/>
      <c r="W428" s="23"/>
      <c r="X428" s="23"/>
    </row>
    <row r="429" spans="1:24" ht="12.75" customHeight="1" x14ac:dyDescent="0.2">
      <c r="A429" s="23"/>
      <c r="B429" s="23"/>
      <c r="C429" s="23"/>
      <c r="D429" s="23"/>
      <c r="E429" s="23"/>
      <c r="G429" s="23"/>
      <c r="H429" s="23"/>
      <c r="I429" s="23"/>
      <c r="J429" s="23"/>
      <c r="K429" s="23"/>
      <c r="M429" s="23"/>
      <c r="N429" s="23"/>
      <c r="O429" s="23"/>
      <c r="P429" s="23"/>
      <c r="Q429" s="23"/>
      <c r="S429" s="23"/>
      <c r="T429" s="23"/>
      <c r="U429" s="23"/>
      <c r="V429" s="23"/>
      <c r="W429" s="23"/>
      <c r="X429" s="23"/>
    </row>
    <row r="430" spans="1:24" ht="12.75" customHeight="1" x14ac:dyDescent="0.2">
      <c r="A430" s="23"/>
      <c r="B430" s="23"/>
      <c r="C430" s="23"/>
      <c r="D430" s="23"/>
      <c r="E430" s="23"/>
      <c r="G430" s="23"/>
      <c r="H430" s="23"/>
      <c r="I430" s="23"/>
      <c r="J430" s="23"/>
      <c r="K430" s="23"/>
      <c r="M430" s="23"/>
      <c r="N430" s="23"/>
      <c r="O430" s="23"/>
      <c r="P430" s="23"/>
      <c r="Q430" s="23"/>
      <c r="S430" s="23"/>
      <c r="T430" s="23"/>
      <c r="U430" s="23"/>
      <c r="V430" s="23"/>
      <c r="W430" s="23"/>
      <c r="X430" s="23"/>
    </row>
    <row r="431" spans="1:24" ht="12.75" customHeight="1" x14ac:dyDescent="0.2">
      <c r="A431" s="23"/>
      <c r="B431" s="23"/>
      <c r="C431" s="23"/>
      <c r="D431" s="23"/>
      <c r="E431" s="23"/>
      <c r="G431" s="23"/>
      <c r="H431" s="23"/>
      <c r="I431" s="23"/>
      <c r="J431" s="23"/>
      <c r="K431" s="23"/>
      <c r="M431" s="23"/>
      <c r="N431" s="23"/>
      <c r="O431" s="23"/>
      <c r="P431" s="23"/>
      <c r="Q431" s="23"/>
      <c r="S431" s="23"/>
      <c r="T431" s="23"/>
      <c r="U431" s="23"/>
      <c r="V431" s="23"/>
      <c r="W431" s="23"/>
      <c r="X431" s="23"/>
    </row>
    <row r="432" spans="1:24" ht="12.75" customHeight="1" x14ac:dyDescent="0.2">
      <c r="A432" s="23"/>
      <c r="B432" s="23"/>
      <c r="C432" s="23"/>
      <c r="D432" s="23"/>
      <c r="E432" s="23"/>
      <c r="G432" s="23"/>
      <c r="H432" s="23"/>
      <c r="I432" s="23"/>
      <c r="J432" s="23"/>
      <c r="K432" s="23"/>
      <c r="M432" s="23"/>
      <c r="N432" s="23"/>
      <c r="O432" s="23"/>
      <c r="P432" s="23"/>
      <c r="Q432" s="23"/>
      <c r="S432" s="23"/>
      <c r="T432" s="23"/>
      <c r="U432" s="23"/>
      <c r="V432" s="23"/>
      <c r="W432" s="23"/>
      <c r="X432" s="23"/>
    </row>
    <row r="433" spans="1:24" ht="12.75" customHeight="1" x14ac:dyDescent="0.2">
      <c r="A433" s="23"/>
      <c r="B433" s="23"/>
      <c r="C433" s="23"/>
      <c r="D433" s="23"/>
      <c r="E433" s="23"/>
      <c r="G433" s="23"/>
      <c r="H433" s="23"/>
      <c r="I433" s="23"/>
      <c r="J433" s="23"/>
      <c r="K433" s="23"/>
      <c r="M433" s="23"/>
      <c r="N433" s="23"/>
      <c r="O433" s="23"/>
      <c r="P433" s="23"/>
      <c r="Q433" s="23"/>
      <c r="S433" s="23"/>
      <c r="T433" s="23"/>
      <c r="U433" s="23"/>
      <c r="V433" s="23"/>
      <c r="W433" s="23"/>
      <c r="X433" s="23"/>
    </row>
    <row r="434" spans="1:24" ht="12.75" customHeight="1" x14ac:dyDescent="0.2">
      <c r="A434" s="23"/>
      <c r="B434" s="23"/>
      <c r="C434" s="23"/>
      <c r="D434" s="23"/>
      <c r="E434" s="23"/>
      <c r="G434" s="23"/>
      <c r="H434" s="23"/>
      <c r="I434" s="23"/>
      <c r="J434" s="23"/>
      <c r="K434" s="23"/>
      <c r="M434" s="23"/>
      <c r="N434" s="23"/>
      <c r="O434" s="23"/>
      <c r="P434" s="23"/>
      <c r="Q434" s="23"/>
      <c r="S434" s="23"/>
      <c r="T434" s="23"/>
      <c r="U434" s="23"/>
      <c r="V434" s="23"/>
      <c r="W434" s="23"/>
      <c r="X434" s="23"/>
    </row>
    <row r="435" spans="1:24" ht="12.75" customHeight="1" x14ac:dyDescent="0.2">
      <c r="A435" s="23"/>
      <c r="B435" s="23"/>
      <c r="C435" s="23"/>
      <c r="D435" s="23"/>
      <c r="E435" s="23"/>
      <c r="G435" s="23"/>
      <c r="H435" s="23"/>
      <c r="I435" s="23"/>
      <c r="J435" s="23"/>
      <c r="K435" s="23"/>
      <c r="M435" s="23"/>
      <c r="N435" s="23"/>
      <c r="O435" s="23"/>
      <c r="P435" s="23"/>
      <c r="Q435" s="23"/>
      <c r="S435" s="23"/>
      <c r="T435" s="23"/>
      <c r="U435" s="23"/>
      <c r="V435" s="23"/>
      <c r="W435" s="23"/>
      <c r="X435" s="23"/>
    </row>
    <row r="436" spans="1:24" ht="12.75" customHeight="1" x14ac:dyDescent="0.2">
      <c r="A436" s="23"/>
      <c r="B436" s="23"/>
      <c r="C436" s="23"/>
      <c r="D436" s="23"/>
      <c r="E436" s="23"/>
      <c r="G436" s="23"/>
      <c r="H436" s="23"/>
      <c r="I436" s="23"/>
      <c r="J436" s="23"/>
      <c r="K436" s="23"/>
      <c r="M436" s="23"/>
      <c r="N436" s="23"/>
      <c r="O436" s="23"/>
      <c r="P436" s="23"/>
      <c r="Q436" s="23"/>
      <c r="S436" s="23"/>
      <c r="T436" s="23"/>
      <c r="U436" s="23"/>
      <c r="V436" s="23"/>
      <c r="W436" s="23"/>
      <c r="X436" s="23"/>
    </row>
    <row r="437" spans="1:24" ht="12.75" customHeight="1" x14ac:dyDescent="0.2">
      <c r="A437" s="23"/>
      <c r="B437" s="23"/>
      <c r="C437" s="23"/>
      <c r="D437" s="23"/>
      <c r="E437" s="23"/>
      <c r="G437" s="23"/>
      <c r="H437" s="23"/>
      <c r="I437" s="23"/>
      <c r="J437" s="23"/>
      <c r="K437" s="23"/>
      <c r="M437" s="23"/>
      <c r="N437" s="23"/>
      <c r="O437" s="23"/>
      <c r="P437" s="23"/>
      <c r="Q437" s="23"/>
      <c r="S437" s="23"/>
      <c r="T437" s="23"/>
      <c r="U437" s="23"/>
      <c r="V437" s="23"/>
      <c r="W437" s="23"/>
      <c r="X437" s="23"/>
    </row>
    <row r="438" spans="1:24" ht="12.75" customHeight="1" x14ac:dyDescent="0.2">
      <c r="A438" s="23"/>
      <c r="B438" s="23"/>
      <c r="C438" s="23"/>
      <c r="D438" s="23"/>
      <c r="E438" s="23"/>
      <c r="G438" s="23"/>
      <c r="H438" s="23"/>
      <c r="I438" s="23"/>
      <c r="J438" s="23"/>
      <c r="K438" s="23"/>
      <c r="M438" s="23"/>
      <c r="N438" s="23"/>
      <c r="O438" s="23"/>
      <c r="P438" s="23"/>
      <c r="Q438" s="23"/>
      <c r="S438" s="23"/>
      <c r="T438" s="23"/>
      <c r="U438" s="23"/>
      <c r="V438" s="23"/>
      <c r="W438" s="23"/>
      <c r="X438" s="23"/>
    </row>
    <row r="439" spans="1:24" ht="12.75" customHeight="1" x14ac:dyDescent="0.2">
      <c r="A439" s="23"/>
      <c r="B439" s="23"/>
      <c r="C439" s="23"/>
      <c r="D439" s="23"/>
      <c r="E439" s="23"/>
      <c r="G439" s="23"/>
      <c r="H439" s="23"/>
      <c r="I439" s="23"/>
      <c r="J439" s="23"/>
      <c r="K439" s="23"/>
      <c r="M439" s="23"/>
      <c r="N439" s="23"/>
      <c r="O439" s="23"/>
      <c r="P439" s="23"/>
      <c r="Q439" s="23"/>
      <c r="S439" s="23"/>
      <c r="T439" s="23"/>
      <c r="U439" s="23"/>
      <c r="V439" s="23"/>
      <c r="W439" s="23"/>
      <c r="X439" s="23"/>
    </row>
    <row r="440" spans="1:24" ht="12.75" customHeight="1" x14ac:dyDescent="0.2">
      <c r="A440" s="23"/>
      <c r="B440" s="23"/>
      <c r="C440" s="23"/>
      <c r="D440" s="23"/>
      <c r="E440" s="23"/>
      <c r="G440" s="23"/>
      <c r="H440" s="23"/>
      <c r="I440" s="23"/>
      <c r="J440" s="23"/>
      <c r="K440" s="23"/>
      <c r="M440" s="23"/>
      <c r="N440" s="23"/>
      <c r="O440" s="23"/>
      <c r="P440" s="23"/>
      <c r="Q440" s="23"/>
      <c r="S440" s="23"/>
      <c r="T440" s="23"/>
      <c r="U440" s="23"/>
      <c r="V440" s="23"/>
      <c r="W440" s="23"/>
      <c r="X440" s="23"/>
    </row>
    <row r="441" spans="1:24" ht="12.75" customHeight="1" x14ac:dyDescent="0.2">
      <c r="A441" s="23"/>
      <c r="B441" s="23"/>
      <c r="C441" s="23"/>
      <c r="D441" s="23"/>
      <c r="E441" s="23"/>
      <c r="G441" s="23"/>
      <c r="H441" s="23"/>
      <c r="I441" s="23"/>
      <c r="J441" s="23"/>
      <c r="K441" s="23"/>
      <c r="M441" s="23"/>
      <c r="N441" s="23"/>
      <c r="O441" s="23"/>
      <c r="P441" s="23"/>
      <c r="Q441" s="23"/>
      <c r="S441" s="23"/>
      <c r="T441" s="23"/>
      <c r="U441" s="23"/>
      <c r="V441" s="23"/>
      <c r="W441" s="23"/>
      <c r="X441" s="23"/>
    </row>
    <row r="442" spans="1:24" ht="12.75" customHeight="1" x14ac:dyDescent="0.2">
      <c r="A442" s="23"/>
      <c r="B442" s="23"/>
      <c r="C442" s="23"/>
      <c r="D442" s="23"/>
      <c r="E442" s="23"/>
      <c r="G442" s="23"/>
      <c r="H442" s="23"/>
      <c r="I442" s="23"/>
      <c r="J442" s="23"/>
      <c r="K442" s="23"/>
      <c r="M442" s="23"/>
      <c r="N442" s="23"/>
      <c r="O442" s="23"/>
      <c r="P442" s="23"/>
      <c r="Q442" s="23"/>
      <c r="S442" s="23"/>
      <c r="T442" s="23"/>
      <c r="U442" s="23"/>
      <c r="V442" s="23"/>
      <c r="W442" s="23"/>
      <c r="X442" s="23"/>
    </row>
    <row r="443" spans="1:24" ht="12.75" customHeight="1" x14ac:dyDescent="0.2">
      <c r="A443" s="23"/>
      <c r="B443" s="23"/>
      <c r="C443" s="23"/>
      <c r="D443" s="23"/>
      <c r="E443" s="23"/>
      <c r="G443" s="23"/>
      <c r="H443" s="23"/>
      <c r="I443" s="23"/>
      <c r="J443" s="23"/>
      <c r="K443" s="23"/>
      <c r="M443" s="23"/>
      <c r="N443" s="23"/>
      <c r="O443" s="23"/>
      <c r="P443" s="23"/>
      <c r="Q443" s="23"/>
      <c r="S443" s="23"/>
      <c r="T443" s="23"/>
      <c r="U443" s="23"/>
      <c r="V443" s="23"/>
      <c r="W443" s="23"/>
      <c r="X443" s="23"/>
    </row>
    <row r="444" spans="1:24" ht="12.75" customHeight="1" x14ac:dyDescent="0.2">
      <c r="A444" s="23"/>
      <c r="B444" s="23"/>
      <c r="C444" s="23"/>
      <c r="D444" s="23"/>
      <c r="E444" s="23"/>
      <c r="G444" s="23"/>
      <c r="H444" s="23"/>
      <c r="I444" s="23"/>
      <c r="J444" s="23"/>
      <c r="K444" s="23"/>
      <c r="M444" s="23"/>
      <c r="N444" s="23"/>
      <c r="O444" s="23"/>
      <c r="P444" s="23"/>
      <c r="Q444" s="23"/>
      <c r="S444" s="23"/>
      <c r="T444" s="23"/>
      <c r="U444" s="23"/>
      <c r="V444" s="23"/>
      <c r="W444" s="23"/>
      <c r="X444" s="23"/>
    </row>
    <row r="445" spans="1:24" ht="12.75" customHeight="1" x14ac:dyDescent="0.2">
      <c r="A445" s="23"/>
      <c r="B445" s="23"/>
      <c r="C445" s="23"/>
      <c r="D445" s="23"/>
      <c r="E445" s="23"/>
      <c r="G445" s="23"/>
      <c r="H445" s="23"/>
      <c r="I445" s="23"/>
      <c r="J445" s="23"/>
      <c r="K445" s="23"/>
      <c r="M445" s="23"/>
      <c r="N445" s="23"/>
      <c r="O445" s="23"/>
      <c r="P445" s="23"/>
      <c r="Q445" s="23"/>
      <c r="S445" s="23"/>
      <c r="T445" s="23"/>
      <c r="U445" s="23"/>
      <c r="V445" s="23"/>
      <c r="W445" s="23"/>
      <c r="X445" s="23"/>
    </row>
    <row r="446" spans="1:24" ht="12.75" customHeight="1" x14ac:dyDescent="0.2">
      <c r="A446" s="23"/>
      <c r="B446" s="23"/>
      <c r="C446" s="23"/>
      <c r="D446" s="23"/>
      <c r="E446" s="23"/>
      <c r="G446" s="23"/>
      <c r="H446" s="23"/>
      <c r="I446" s="23"/>
      <c r="J446" s="23"/>
      <c r="K446" s="23"/>
      <c r="M446" s="23"/>
      <c r="N446" s="23"/>
      <c r="O446" s="23"/>
      <c r="P446" s="23"/>
      <c r="Q446" s="23"/>
      <c r="S446" s="23"/>
      <c r="T446" s="23"/>
      <c r="U446" s="23"/>
      <c r="V446" s="23"/>
      <c r="W446" s="23"/>
      <c r="X446" s="23"/>
    </row>
    <row r="447" spans="1:24" ht="12.75" customHeight="1" x14ac:dyDescent="0.2">
      <c r="A447" s="23"/>
      <c r="B447" s="23"/>
      <c r="C447" s="23"/>
      <c r="D447" s="23"/>
      <c r="E447" s="23"/>
      <c r="G447" s="23"/>
      <c r="H447" s="23"/>
      <c r="I447" s="23"/>
      <c r="J447" s="23"/>
      <c r="K447" s="23"/>
      <c r="M447" s="23"/>
      <c r="N447" s="23"/>
      <c r="O447" s="23"/>
      <c r="P447" s="23"/>
      <c r="Q447" s="23"/>
      <c r="S447" s="23"/>
      <c r="T447" s="23"/>
      <c r="U447" s="23"/>
      <c r="V447" s="23"/>
      <c r="W447" s="23"/>
      <c r="X447" s="23"/>
    </row>
    <row r="448" spans="1:24" ht="12.75" customHeight="1" x14ac:dyDescent="0.2">
      <c r="A448" s="23"/>
      <c r="B448" s="23"/>
      <c r="C448" s="23"/>
      <c r="D448" s="23"/>
      <c r="E448" s="23"/>
      <c r="G448" s="23"/>
      <c r="H448" s="23"/>
      <c r="I448" s="23"/>
      <c r="J448" s="23"/>
      <c r="K448" s="23"/>
      <c r="M448" s="23"/>
      <c r="N448" s="23"/>
      <c r="O448" s="23"/>
      <c r="P448" s="23"/>
      <c r="Q448" s="23"/>
      <c r="S448" s="23"/>
      <c r="T448" s="23"/>
      <c r="U448" s="23"/>
      <c r="V448" s="23"/>
      <c r="W448" s="23"/>
      <c r="X448" s="23"/>
    </row>
    <row r="449" spans="1:24" ht="12.75" customHeight="1" x14ac:dyDescent="0.2">
      <c r="A449" s="23"/>
      <c r="B449" s="23"/>
      <c r="C449" s="23"/>
      <c r="D449" s="23"/>
      <c r="E449" s="23"/>
      <c r="G449" s="23"/>
      <c r="H449" s="23"/>
      <c r="I449" s="23"/>
      <c r="J449" s="23"/>
      <c r="K449" s="23"/>
      <c r="M449" s="23"/>
      <c r="N449" s="23"/>
      <c r="O449" s="23"/>
      <c r="P449" s="23"/>
      <c r="Q449" s="23"/>
      <c r="S449" s="23"/>
      <c r="T449" s="23"/>
      <c r="U449" s="23"/>
      <c r="V449" s="23"/>
      <c r="W449" s="23"/>
      <c r="X449" s="23"/>
    </row>
    <row r="450" spans="1:24" ht="12.75" customHeight="1" x14ac:dyDescent="0.2">
      <c r="A450" s="23"/>
      <c r="B450" s="23"/>
      <c r="C450" s="23"/>
      <c r="D450" s="23"/>
      <c r="E450" s="23"/>
      <c r="G450" s="23"/>
      <c r="H450" s="23"/>
      <c r="I450" s="23"/>
      <c r="J450" s="23"/>
      <c r="K450" s="23"/>
      <c r="M450" s="23"/>
      <c r="N450" s="23"/>
      <c r="O450" s="23"/>
      <c r="P450" s="23"/>
      <c r="Q450" s="23"/>
      <c r="S450" s="23"/>
      <c r="T450" s="23"/>
      <c r="U450" s="23"/>
      <c r="V450" s="23"/>
      <c r="W450" s="23"/>
      <c r="X450" s="23"/>
    </row>
    <row r="451" spans="1:24" ht="12.75" customHeight="1" x14ac:dyDescent="0.2">
      <c r="A451" s="23"/>
      <c r="B451" s="23"/>
      <c r="C451" s="23"/>
      <c r="D451" s="23"/>
      <c r="E451" s="23"/>
      <c r="G451" s="23"/>
      <c r="H451" s="23"/>
      <c r="I451" s="23"/>
      <c r="J451" s="23"/>
      <c r="K451" s="23"/>
      <c r="M451" s="23"/>
      <c r="N451" s="23"/>
      <c r="O451" s="23"/>
      <c r="P451" s="23"/>
      <c r="Q451" s="23"/>
      <c r="S451" s="23"/>
      <c r="T451" s="23"/>
      <c r="U451" s="23"/>
      <c r="V451" s="23"/>
      <c r="W451" s="23"/>
      <c r="X451" s="23"/>
    </row>
    <row r="452" spans="1:24" ht="12.75" customHeight="1" x14ac:dyDescent="0.2">
      <c r="A452" s="23"/>
      <c r="B452" s="23"/>
      <c r="C452" s="23"/>
      <c r="D452" s="23"/>
      <c r="E452" s="23"/>
      <c r="G452" s="23"/>
      <c r="H452" s="23"/>
      <c r="I452" s="23"/>
      <c r="J452" s="23"/>
      <c r="K452" s="23"/>
      <c r="M452" s="23"/>
      <c r="N452" s="23"/>
      <c r="O452" s="23"/>
      <c r="P452" s="23"/>
      <c r="Q452" s="23"/>
      <c r="S452" s="23"/>
      <c r="T452" s="23"/>
      <c r="U452" s="23"/>
      <c r="V452" s="23"/>
      <c r="W452" s="23"/>
      <c r="X452" s="23"/>
    </row>
    <row r="453" spans="1:24" ht="12.75" customHeight="1" x14ac:dyDescent="0.2">
      <c r="A453" s="23"/>
      <c r="B453" s="23"/>
      <c r="C453" s="23"/>
      <c r="D453" s="23"/>
      <c r="E453" s="23"/>
      <c r="G453" s="23"/>
      <c r="H453" s="23"/>
      <c r="I453" s="23"/>
      <c r="J453" s="23"/>
      <c r="K453" s="23"/>
      <c r="M453" s="23"/>
      <c r="N453" s="23"/>
      <c r="O453" s="23"/>
      <c r="P453" s="23"/>
      <c r="Q453" s="23"/>
      <c r="S453" s="23"/>
      <c r="T453" s="23"/>
      <c r="U453" s="23"/>
      <c r="V453" s="23"/>
      <c r="W453" s="23"/>
      <c r="X453" s="23"/>
    </row>
    <row r="454" spans="1:24" ht="12.75" customHeight="1" x14ac:dyDescent="0.2">
      <c r="A454" s="23"/>
      <c r="B454" s="23"/>
      <c r="C454" s="23"/>
      <c r="D454" s="23"/>
      <c r="E454" s="23"/>
      <c r="G454" s="23"/>
      <c r="H454" s="23"/>
      <c r="I454" s="23"/>
      <c r="J454" s="23"/>
      <c r="K454" s="23"/>
      <c r="M454" s="23"/>
      <c r="N454" s="23"/>
      <c r="O454" s="23"/>
      <c r="P454" s="23"/>
      <c r="Q454" s="23"/>
      <c r="S454" s="23"/>
      <c r="T454" s="23"/>
      <c r="U454" s="23"/>
      <c r="V454" s="23"/>
      <c r="W454" s="23"/>
      <c r="X454" s="23"/>
    </row>
    <row r="455" spans="1:24" ht="12.75" customHeight="1" x14ac:dyDescent="0.2">
      <c r="A455" s="23"/>
      <c r="B455" s="23"/>
      <c r="C455" s="23"/>
      <c r="D455" s="23"/>
      <c r="E455" s="23"/>
      <c r="G455" s="23"/>
      <c r="H455" s="23"/>
      <c r="I455" s="23"/>
      <c r="J455" s="23"/>
      <c r="K455" s="23"/>
      <c r="M455" s="23"/>
      <c r="N455" s="23"/>
      <c r="O455" s="23"/>
      <c r="P455" s="23"/>
      <c r="Q455" s="23"/>
      <c r="S455" s="23"/>
      <c r="T455" s="23"/>
      <c r="U455" s="23"/>
      <c r="V455" s="23"/>
      <c r="W455" s="23"/>
      <c r="X455" s="23"/>
    </row>
    <row r="456" spans="1:24" ht="12.75" customHeight="1" x14ac:dyDescent="0.2">
      <c r="A456" s="23"/>
      <c r="B456" s="23"/>
      <c r="C456" s="23"/>
      <c r="D456" s="23"/>
      <c r="E456" s="23"/>
      <c r="G456" s="23"/>
      <c r="H456" s="23"/>
      <c r="I456" s="23"/>
      <c r="J456" s="23"/>
      <c r="K456" s="23"/>
      <c r="M456" s="23"/>
      <c r="N456" s="23"/>
      <c r="O456" s="23"/>
      <c r="P456" s="23"/>
      <c r="Q456" s="23"/>
      <c r="S456" s="23"/>
      <c r="T456" s="23"/>
      <c r="U456" s="23"/>
      <c r="V456" s="23"/>
      <c r="W456" s="23"/>
      <c r="X456" s="23"/>
    </row>
    <row r="457" spans="1:24" ht="12.75" customHeight="1" x14ac:dyDescent="0.2">
      <c r="A457" s="23"/>
      <c r="B457" s="23"/>
      <c r="C457" s="23"/>
      <c r="D457" s="23"/>
      <c r="E457" s="23"/>
      <c r="G457" s="23"/>
      <c r="H457" s="23"/>
      <c r="I457" s="23"/>
      <c r="J457" s="23"/>
      <c r="K457" s="23"/>
      <c r="M457" s="23"/>
      <c r="N457" s="23"/>
      <c r="O457" s="23"/>
      <c r="P457" s="23"/>
      <c r="Q457" s="23"/>
      <c r="S457" s="23"/>
      <c r="T457" s="23"/>
      <c r="U457" s="23"/>
      <c r="V457" s="23"/>
      <c r="W457" s="23"/>
      <c r="X457" s="23"/>
    </row>
    <row r="458" spans="1:24" ht="12.75" customHeight="1" x14ac:dyDescent="0.2">
      <c r="A458" s="23"/>
      <c r="B458" s="23"/>
      <c r="C458" s="23"/>
      <c r="D458" s="23"/>
      <c r="E458" s="23"/>
      <c r="G458" s="23"/>
      <c r="H458" s="23"/>
      <c r="I458" s="23"/>
      <c r="J458" s="23"/>
      <c r="K458" s="23"/>
      <c r="M458" s="23"/>
      <c r="N458" s="23"/>
      <c r="O458" s="23"/>
      <c r="P458" s="23"/>
      <c r="Q458" s="23"/>
      <c r="S458" s="23"/>
      <c r="T458" s="23"/>
      <c r="U458" s="23"/>
      <c r="V458" s="23"/>
      <c r="W458" s="23"/>
      <c r="X458" s="23"/>
    </row>
    <row r="459" spans="1:24" ht="12.75" customHeight="1" x14ac:dyDescent="0.2">
      <c r="A459" s="23"/>
      <c r="B459" s="23"/>
      <c r="C459" s="23"/>
      <c r="D459" s="23"/>
      <c r="E459" s="23"/>
      <c r="G459" s="23"/>
      <c r="H459" s="23"/>
      <c r="I459" s="23"/>
      <c r="J459" s="23"/>
      <c r="K459" s="23"/>
      <c r="M459" s="23"/>
      <c r="N459" s="23"/>
      <c r="O459" s="23"/>
      <c r="P459" s="23"/>
      <c r="Q459" s="23"/>
      <c r="S459" s="23"/>
      <c r="T459" s="23"/>
      <c r="U459" s="23"/>
      <c r="V459" s="23"/>
      <c r="W459" s="23"/>
      <c r="X459" s="23"/>
    </row>
    <row r="460" spans="1:24" ht="12.75" customHeight="1" x14ac:dyDescent="0.2">
      <c r="A460" s="23"/>
      <c r="B460" s="23"/>
      <c r="C460" s="23"/>
      <c r="D460" s="23"/>
      <c r="E460" s="23"/>
      <c r="G460" s="23"/>
      <c r="H460" s="23"/>
      <c r="I460" s="23"/>
      <c r="J460" s="23"/>
      <c r="K460" s="23"/>
      <c r="M460" s="23"/>
      <c r="N460" s="23"/>
      <c r="O460" s="23"/>
      <c r="P460" s="23"/>
      <c r="Q460" s="23"/>
      <c r="S460" s="23"/>
      <c r="T460" s="23"/>
      <c r="U460" s="23"/>
      <c r="V460" s="23"/>
      <c r="W460" s="23"/>
      <c r="X460" s="23"/>
    </row>
    <row r="461" spans="1:24" ht="12.75" customHeight="1" x14ac:dyDescent="0.2">
      <c r="A461" s="23"/>
      <c r="B461" s="23"/>
      <c r="C461" s="23"/>
      <c r="D461" s="23"/>
      <c r="E461" s="23"/>
      <c r="G461" s="23"/>
      <c r="H461" s="23"/>
      <c r="I461" s="23"/>
      <c r="J461" s="23"/>
      <c r="K461" s="23"/>
      <c r="M461" s="23"/>
      <c r="N461" s="23"/>
      <c r="O461" s="23"/>
      <c r="P461" s="23"/>
      <c r="Q461" s="23"/>
      <c r="S461" s="23"/>
      <c r="T461" s="23"/>
      <c r="U461" s="23"/>
      <c r="V461" s="23"/>
      <c r="W461" s="23"/>
      <c r="X461" s="23"/>
    </row>
    <row r="462" spans="1:24" ht="12.75" customHeight="1" x14ac:dyDescent="0.2">
      <c r="A462" s="23"/>
      <c r="B462" s="23"/>
      <c r="C462" s="23"/>
      <c r="D462" s="23"/>
      <c r="E462" s="23"/>
      <c r="G462" s="23"/>
      <c r="H462" s="23"/>
      <c r="I462" s="23"/>
      <c r="J462" s="23"/>
      <c r="K462" s="23"/>
      <c r="M462" s="23"/>
      <c r="N462" s="23"/>
      <c r="O462" s="23"/>
      <c r="P462" s="23"/>
      <c r="Q462" s="23"/>
      <c r="S462" s="23"/>
      <c r="T462" s="23"/>
      <c r="U462" s="23"/>
      <c r="V462" s="23"/>
      <c r="W462" s="23"/>
      <c r="X462" s="23"/>
    </row>
    <row r="463" spans="1:24" ht="12.75" customHeight="1" x14ac:dyDescent="0.2">
      <c r="A463" s="23"/>
      <c r="B463" s="23"/>
      <c r="C463" s="23"/>
      <c r="D463" s="23"/>
      <c r="E463" s="23"/>
      <c r="G463" s="23"/>
      <c r="H463" s="23"/>
      <c r="I463" s="23"/>
      <c r="J463" s="23"/>
      <c r="K463" s="23"/>
      <c r="M463" s="23"/>
      <c r="N463" s="23"/>
      <c r="O463" s="23"/>
      <c r="P463" s="23"/>
      <c r="Q463" s="23"/>
      <c r="S463" s="23"/>
      <c r="T463" s="23"/>
      <c r="U463" s="23"/>
      <c r="V463" s="23"/>
      <c r="W463" s="23"/>
      <c r="X463" s="23"/>
    </row>
    <row r="464" spans="1:24" ht="12.75" customHeight="1" x14ac:dyDescent="0.2">
      <c r="A464" s="23"/>
      <c r="B464" s="23"/>
      <c r="C464" s="23"/>
      <c r="D464" s="23"/>
      <c r="E464" s="23"/>
      <c r="G464" s="23"/>
      <c r="H464" s="23"/>
      <c r="I464" s="23"/>
      <c r="J464" s="23"/>
      <c r="K464" s="23"/>
      <c r="M464" s="23"/>
      <c r="N464" s="23"/>
      <c r="O464" s="23"/>
      <c r="P464" s="23"/>
      <c r="Q464" s="23"/>
      <c r="S464" s="23"/>
      <c r="T464" s="23"/>
      <c r="U464" s="23"/>
      <c r="V464" s="23"/>
      <c r="W464" s="23"/>
      <c r="X464" s="23"/>
    </row>
    <row r="465" spans="1:24" ht="12.75" customHeight="1" x14ac:dyDescent="0.2">
      <c r="A465" s="23"/>
      <c r="B465" s="23"/>
      <c r="C465" s="23"/>
      <c r="D465" s="23"/>
      <c r="E465" s="23"/>
      <c r="G465" s="23"/>
      <c r="H465" s="23"/>
      <c r="I465" s="23"/>
      <c r="J465" s="23"/>
      <c r="K465" s="23"/>
      <c r="M465" s="23"/>
      <c r="N465" s="23"/>
      <c r="O465" s="23"/>
      <c r="P465" s="23"/>
      <c r="Q465" s="23"/>
      <c r="S465" s="23"/>
      <c r="T465" s="23"/>
      <c r="U465" s="23"/>
      <c r="V465" s="23"/>
      <c r="W465" s="23"/>
      <c r="X465" s="23"/>
    </row>
    <row r="466" spans="1:24" ht="12.75" customHeight="1" x14ac:dyDescent="0.2">
      <c r="A466" s="23"/>
      <c r="B466" s="23"/>
      <c r="C466" s="23"/>
      <c r="D466" s="23"/>
      <c r="E466" s="23"/>
      <c r="G466" s="23"/>
      <c r="H466" s="23"/>
      <c r="I466" s="23"/>
      <c r="J466" s="23"/>
      <c r="K466" s="23"/>
      <c r="M466" s="23"/>
      <c r="N466" s="23"/>
      <c r="O466" s="23"/>
      <c r="P466" s="23"/>
      <c r="Q466" s="23"/>
      <c r="S466" s="23"/>
      <c r="T466" s="23"/>
      <c r="U466" s="23"/>
      <c r="V466" s="23"/>
      <c r="W466" s="23"/>
      <c r="X466" s="23"/>
    </row>
    <row r="467" spans="1:24" ht="12.75" customHeight="1" x14ac:dyDescent="0.2">
      <c r="A467" s="23"/>
      <c r="B467" s="23"/>
      <c r="C467" s="23"/>
      <c r="D467" s="23"/>
      <c r="E467" s="23"/>
      <c r="G467" s="23"/>
      <c r="H467" s="23"/>
      <c r="I467" s="23"/>
      <c r="J467" s="23"/>
      <c r="K467" s="23"/>
      <c r="M467" s="23"/>
      <c r="N467" s="23"/>
      <c r="O467" s="23"/>
      <c r="P467" s="23"/>
      <c r="Q467" s="23"/>
      <c r="S467" s="23"/>
      <c r="T467" s="23"/>
      <c r="U467" s="23"/>
      <c r="V467" s="23"/>
      <c r="W467" s="23"/>
      <c r="X467" s="23"/>
    </row>
    <row r="468" spans="1:24" ht="12.75" customHeight="1" x14ac:dyDescent="0.2">
      <c r="A468" s="23"/>
      <c r="B468" s="23"/>
      <c r="C468" s="23"/>
      <c r="D468" s="23"/>
      <c r="E468" s="23"/>
      <c r="G468" s="23"/>
      <c r="H468" s="23"/>
      <c r="I468" s="23"/>
      <c r="J468" s="23"/>
      <c r="K468" s="23"/>
      <c r="M468" s="23"/>
      <c r="N468" s="23"/>
      <c r="O468" s="23"/>
      <c r="P468" s="23"/>
      <c r="Q468" s="23"/>
      <c r="S468" s="23"/>
      <c r="T468" s="23"/>
      <c r="U468" s="23"/>
      <c r="V468" s="23"/>
      <c r="W468" s="23"/>
      <c r="X468" s="23"/>
    </row>
    <row r="469" spans="1:24" ht="12.75" customHeight="1" x14ac:dyDescent="0.2">
      <c r="A469" s="23"/>
      <c r="B469" s="23"/>
      <c r="C469" s="23"/>
      <c r="D469" s="23"/>
      <c r="E469" s="23"/>
      <c r="G469" s="23"/>
      <c r="H469" s="23"/>
      <c r="I469" s="23"/>
      <c r="J469" s="23"/>
      <c r="K469" s="23"/>
      <c r="M469" s="23"/>
      <c r="N469" s="23"/>
      <c r="O469" s="23"/>
      <c r="P469" s="23"/>
      <c r="Q469" s="23"/>
      <c r="S469" s="23"/>
      <c r="T469" s="23"/>
      <c r="U469" s="23"/>
      <c r="V469" s="23"/>
      <c r="W469" s="23"/>
      <c r="X469" s="23"/>
    </row>
    <row r="470" spans="1:24" ht="12.75" customHeight="1" x14ac:dyDescent="0.2">
      <c r="A470" s="23"/>
      <c r="B470" s="23"/>
      <c r="C470" s="23"/>
      <c r="D470" s="23"/>
      <c r="E470" s="23"/>
      <c r="G470" s="23"/>
      <c r="H470" s="23"/>
      <c r="I470" s="23"/>
      <c r="J470" s="23"/>
      <c r="K470" s="23"/>
      <c r="M470" s="23"/>
      <c r="N470" s="23"/>
      <c r="O470" s="23"/>
      <c r="P470" s="23"/>
      <c r="Q470" s="23"/>
      <c r="S470" s="23"/>
      <c r="T470" s="23"/>
      <c r="U470" s="23"/>
      <c r="V470" s="23"/>
      <c r="W470" s="23"/>
      <c r="X470" s="23"/>
    </row>
    <row r="471" spans="1:24" ht="12.75" customHeight="1" x14ac:dyDescent="0.2">
      <c r="A471" s="23"/>
      <c r="B471" s="23"/>
      <c r="C471" s="23"/>
      <c r="D471" s="23"/>
      <c r="E471" s="23"/>
      <c r="G471" s="23"/>
      <c r="H471" s="23"/>
      <c r="I471" s="23"/>
      <c r="J471" s="23"/>
      <c r="K471" s="23"/>
      <c r="M471" s="23"/>
      <c r="N471" s="23"/>
      <c r="O471" s="23"/>
      <c r="P471" s="23"/>
      <c r="Q471" s="23"/>
      <c r="S471" s="23"/>
      <c r="T471" s="23"/>
      <c r="U471" s="23"/>
      <c r="V471" s="23"/>
      <c r="W471" s="23"/>
      <c r="X471" s="23"/>
    </row>
    <row r="472" spans="1:24" ht="12.75" customHeight="1" x14ac:dyDescent="0.2">
      <c r="A472" s="23"/>
      <c r="B472" s="23"/>
      <c r="C472" s="23"/>
      <c r="D472" s="23"/>
      <c r="E472" s="23"/>
      <c r="G472" s="23"/>
      <c r="H472" s="23"/>
      <c r="I472" s="23"/>
      <c r="J472" s="23"/>
      <c r="K472" s="23"/>
      <c r="M472" s="23"/>
      <c r="N472" s="23"/>
      <c r="O472" s="23"/>
      <c r="P472" s="23"/>
      <c r="Q472" s="23"/>
      <c r="S472" s="23"/>
      <c r="T472" s="23"/>
      <c r="U472" s="23"/>
      <c r="V472" s="23"/>
      <c r="W472" s="23"/>
      <c r="X472" s="23"/>
    </row>
    <row r="473" spans="1:24" ht="12.75" customHeight="1" x14ac:dyDescent="0.2">
      <c r="A473" s="23"/>
      <c r="B473" s="23"/>
      <c r="C473" s="23"/>
      <c r="D473" s="23"/>
      <c r="E473" s="23"/>
      <c r="G473" s="23"/>
      <c r="H473" s="23"/>
      <c r="I473" s="23"/>
      <c r="J473" s="23"/>
      <c r="K473" s="23"/>
      <c r="M473" s="23"/>
      <c r="N473" s="23"/>
      <c r="O473" s="23"/>
      <c r="P473" s="23"/>
      <c r="Q473" s="23"/>
      <c r="S473" s="23"/>
      <c r="T473" s="23"/>
      <c r="U473" s="23"/>
      <c r="V473" s="23"/>
      <c r="W473" s="23"/>
      <c r="X473" s="23"/>
    </row>
    <row r="474" spans="1:24" ht="12.75" customHeight="1" x14ac:dyDescent="0.2">
      <c r="A474" s="23"/>
      <c r="B474" s="23"/>
      <c r="C474" s="23"/>
      <c r="D474" s="23"/>
      <c r="E474" s="23"/>
      <c r="G474" s="23"/>
      <c r="H474" s="23"/>
      <c r="I474" s="23"/>
      <c r="J474" s="23"/>
      <c r="K474" s="23"/>
      <c r="M474" s="23"/>
      <c r="N474" s="23"/>
      <c r="O474" s="23"/>
      <c r="P474" s="23"/>
      <c r="Q474" s="23"/>
      <c r="S474" s="23"/>
      <c r="T474" s="23"/>
      <c r="U474" s="23"/>
      <c r="V474" s="23"/>
      <c r="W474" s="23"/>
      <c r="X474" s="23"/>
    </row>
    <row r="475" spans="1:24" ht="12.75" customHeight="1" x14ac:dyDescent="0.2">
      <c r="A475" s="23"/>
      <c r="B475" s="23"/>
      <c r="C475" s="23"/>
      <c r="D475" s="23"/>
      <c r="E475" s="23"/>
      <c r="G475" s="23"/>
      <c r="H475" s="23"/>
      <c r="I475" s="23"/>
      <c r="J475" s="23"/>
      <c r="K475" s="23"/>
      <c r="M475" s="23"/>
      <c r="N475" s="23"/>
      <c r="O475" s="23"/>
      <c r="P475" s="23"/>
      <c r="Q475" s="23"/>
      <c r="S475" s="23"/>
      <c r="T475" s="23"/>
      <c r="U475" s="23"/>
      <c r="V475" s="23"/>
      <c r="W475" s="23"/>
      <c r="X475" s="23"/>
    </row>
    <row r="476" spans="1:24" ht="12.75" customHeight="1" x14ac:dyDescent="0.2">
      <c r="A476" s="23"/>
      <c r="B476" s="23"/>
      <c r="C476" s="23"/>
      <c r="D476" s="23"/>
      <c r="E476" s="23"/>
      <c r="G476" s="23"/>
      <c r="H476" s="23"/>
      <c r="I476" s="23"/>
      <c r="J476" s="23"/>
      <c r="K476" s="23"/>
      <c r="M476" s="23"/>
      <c r="N476" s="23"/>
      <c r="O476" s="23"/>
      <c r="P476" s="23"/>
      <c r="Q476" s="23"/>
      <c r="S476" s="23"/>
      <c r="T476" s="23"/>
      <c r="U476" s="23"/>
      <c r="V476" s="23"/>
      <c r="W476" s="23"/>
      <c r="X476" s="23"/>
    </row>
    <row r="477" spans="1:24" ht="12.75" customHeight="1" x14ac:dyDescent="0.2">
      <c r="A477" s="23"/>
      <c r="B477" s="23"/>
      <c r="C477" s="23"/>
      <c r="D477" s="23"/>
      <c r="E477" s="23"/>
      <c r="G477" s="23"/>
      <c r="H477" s="23"/>
      <c r="I477" s="23"/>
      <c r="J477" s="23"/>
      <c r="K477" s="23"/>
      <c r="M477" s="23"/>
      <c r="N477" s="23"/>
      <c r="O477" s="23"/>
      <c r="P477" s="23"/>
      <c r="Q477" s="23"/>
      <c r="S477" s="23"/>
      <c r="T477" s="23"/>
      <c r="U477" s="23"/>
      <c r="V477" s="23"/>
      <c r="W477" s="23"/>
      <c r="X477" s="23"/>
    </row>
    <row r="478" spans="1:24" ht="12.75" customHeight="1" x14ac:dyDescent="0.2">
      <c r="A478" s="23"/>
      <c r="B478" s="23"/>
      <c r="C478" s="23"/>
      <c r="D478" s="23"/>
      <c r="E478" s="23"/>
      <c r="G478" s="23"/>
      <c r="H478" s="23"/>
      <c r="I478" s="23"/>
      <c r="J478" s="23"/>
      <c r="K478" s="23"/>
      <c r="M478" s="23"/>
      <c r="N478" s="23"/>
      <c r="O478" s="23"/>
      <c r="P478" s="23"/>
      <c r="Q478" s="23"/>
      <c r="S478" s="23"/>
      <c r="T478" s="23"/>
      <c r="U478" s="23"/>
      <c r="V478" s="23"/>
      <c r="W478" s="23"/>
      <c r="X478" s="23"/>
    </row>
    <row r="479" spans="1:24" ht="12.75" customHeight="1" x14ac:dyDescent="0.2">
      <c r="A479" s="23"/>
      <c r="B479" s="23"/>
      <c r="C479" s="23"/>
      <c r="D479" s="23"/>
      <c r="E479" s="23"/>
      <c r="G479" s="23"/>
      <c r="H479" s="23"/>
      <c r="I479" s="23"/>
      <c r="J479" s="23"/>
      <c r="K479" s="23"/>
      <c r="M479" s="23"/>
      <c r="N479" s="23"/>
      <c r="O479" s="23"/>
      <c r="P479" s="23"/>
      <c r="Q479" s="23"/>
      <c r="S479" s="23"/>
      <c r="T479" s="23"/>
      <c r="U479" s="23"/>
      <c r="V479" s="23"/>
      <c r="W479" s="23"/>
      <c r="X479" s="23"/>
    </row>
    <row r="480" spans="1:24" ht="12.75" customHeight="1" x14ac:dyDescent="0.2">
      <c r="A480" s="23"/>
      <c r="B480" s="23"/>
      <c r="C480" s="23"/>
      <c r="D480" s="23"/>
      <c r="E480" s="23"/>
      <c r="G480" s="23"/>
      <c r="H480" s="23"/>
      <c r="I480" s="23"/>
      <c r="J480" s="23"/>
      <c r="K480" s="23"/>
      <c r="M480" s="23"/>
      <c r="N480" s="23"/>
      <c r="O480" s="23"/>
      <c r="P480" s="23"/>
      <c r="Q480" s="23"/>
      <c r="S480" s="23"/>
      <c r="T480" s="23"/>
      <c r="U480" s="23"/>
      <c r="V480" s="23"/>
      <c r="W480" s="23"/>
      <c r="X480" s="23"/>
    </row>
    <row r="481" spans="1:24" ht="12.75" customHeight="1" x14ac:dyDescent="0.2">
      <c r="A481" s="23"/>
      <c r="B481" s="23"/>
      <c r="C481" s="23"/>
      <c r="D481" s="23"/>
      <c r="E481" s="23"/>
      <c r="G481" s="23"/>
      <c r="H481" s="23"/>
      <c r="I481" s="23"/>
      <c r="J481" s="23"/>
      <c r="K481" s="23"/>
      <c r="M481" s="23"/>
      <c r="N481" s="23"/>
      <c r="O481" s="23"/>
      <c r="P481" s="23"/>
      <c r="Q481" s="23"/>
      <c r="S481" s="23"/>
      <c r="T481" s="23"/>
      <c r="U481" s="23"/>
      <c r="V481" s="23"/>
      <c r="W481" s="23"/>
      <c r="X481" s="23"/>
    </row>
    <row r="482" spans="1:24" ht="12.75" customHeight="1" x14ac:dyDescent="0.2">
      <c r="A482" s="23"/>
      <c r="B482" s="23"/>
      <c r="C482" s="23"/>
      <c r="D482" s="23"/>
      <c r="E482" s="23"/>
      <c r="G482" s="23"/>
      <c r="H482" s="23"/>
      <c r="I482" s="23"/>
      <c r="J482" s="23"/>
      <c r="K482" s="23"/>
      <c r="M482" s="23"/>
      <c r="N482" s="23"/>
      <c r="O482" s="23"/>
      <c r="P482" s="23"/>
      <c r="Q482" s="23"/>
      <c r="S482" s="23"/>
      <c r="T482" s="23"/>
      <c r="U482" s="23"/>
      <c r="V482" s="23"/>
      <c r="W482" s="23"/>
      <c r="X482" s="23"/>
    </row>
    <row r="483" spans="1:24" ht="12.75" customHeight="1" x14ac:dyDescent="0.2">
      <c r="A483" s="23"/>
      <c r="B483" s="23"/>
      <c r="C483" s="23"/>
      <c r="D483" s="23"/>
      <c r="E483" s="23"/>
      <c r="G483" s="23"/>
      <c r="H483" s="23"/>
      <c r="I483" s="23"/>
      <c r="J483" s="23"/>
      <c r="K483" s="23"/>
      <c r="M483" s="23"/>
      <c r="N483" s="23"/>
      <c r="O483" s="23"/>
      <c r="P483" s="23"/>
      <c r="Q483" s="23"/>
      <c r="S483" s="23"/>
      <c r="T483" s="23"/>
      <c r="U483" s="23"/>
      <c r="V483" s="23"/>
      <c r="W483" s="23"/>
      <c r="X483" s="23"/>
    </row>
    <row r="484" spans="1:24" ht="12.75" customHeight="1" x14ac:dyDescent="0.2">
      <c r="A484" s="23"/>
      <c r="B484" s="23"/>
      <c r="C484" s="23"/>
      <c r="D484" s="23"/>
      <c r="E484" s="23"/>
      <c r="G484" s="23"/>
      <c r="H484" s="23"/>
      <c r="I484" s="23"/>
      <c r="J484" s="23"/>
      <c r="K484" s="23"/>
      <c r="M484" s="23"/>
      <c r="N484" s="23"/>
      <c r="O484" s="23"/>
      <c r="P484" s="23"/>
      <c r="Q484" s="23"/>
      <c r="S484" s="23"/>
      <c r="T484" s="23"/>
      <c r="U484" s="23"/>
      <c r="V484" s="23"/>
      <c r="W484" s="23"/>
      <c r="X484" s="23"/>
    </row>
    <row r="485" spans="1:24" ht="12.75" customHeight="1" x14ac:dyDescent="0.2">
      <c r="A485" s="23"/>
      <c r="B485" s="23"/>
      <c r="C485" s="23"/>
      <c r="D485" s="23"/>
      <c r="E485" s="23"/>
      <c r="M485" s="23"/>
      <c r="N485" s="23"/>
      <c r="O485" s="23"/>
      <c r="P485" s="23"/>
      <c r="Q485" s="23"/>
      <c r="S485" s="23"/>
      <c r="T485" s="23"/>
      <c r="U485" s="23"/>
      <c r="V485" s="23"/>
      <c r="W485" s="23"/>
      <c r="X485" s="23"/>
    </row>
    <row r="486" spans="1:24" ht="12.75" customHeight="1" x14ac:dyDescent="0.2">
      <c r="A486" s="23"/>
      <c r="B486" s="23"/>
      <c r="C486" s="23"/>
      <c r="D486" s="23"/>
      <c r="E486" s="23"/>
      <c r="M486" s="23"/>
      <c r="N486" s="23"/>
      <c r="O486" s="23"/>
      <c r="P486" s="23"/>
      <c r="Q486" s="23"/>
      <c r="S486" s="23"/>
      <c r="T486" s="23"/>
      <c r="U486" s="23"/>
      <c r="V486" s="23"/>
      <c r="W486" s="23"/>
      <c r="X486" s="23"/>
    </row>
    <row r="487" spans="1:24" ht="12.75" customHeight="1" x14ac:dyDescent="0.2">
      <c r="Q487" s="23"/>
      <c r="S487" s="23"/>
      <c r="T487" s="23"/>
      <c r="U487" s="23"/>
      <c r="V487" s="23"/>
      <c r="W487" s="23"/>
      <c r="X487" s="23"/>
    </row>
    <row r="488" spans="1:24" ht="12.75" customHeight="1" x14ac:dyDescent="0.2">
      <c r="T488" s="23"/>
      <c r="U488" s="23"/>
      <c r="V488" s="23"/>
      <c r="W488" s="23"/>
      <c r="X488" s="23"/>
    </row>
  </sheetData>
  <mergeCells count="58">
    <mergeCell ref="Q2:Q3"/>
    <mergeCell ref="A2:B3"/>
    <mergeCell ref="C2:C3"/>
    <mergeCell ref="D2:D3"/>
    <mergeCell ref="E2:E3"/>
    <mergeCell ref="G2:H3"/>
    <mergeCell ref="I2:I3"/>
    <mergeCell ref="X15:X16"/>
    <mergeCell ref="U2:U3"/>
    <mergeCell ref="V2:V3"/>
    <mergeCell ref="W2:W3"/>
    <mergeCell ref="A4:A10"/>
    <mergeCell ref="G4:G7"/>
    <mergeCell ref="M4:M6"/>
    <mergeCell ref="S4:S13"/>
    <mergeCell ref="M7:M9"/>
    <mergeCell ref="G8:G10"/>
    <mergeCell ref="M10:M17"/>
    <mergeCell ref="J2:J3"/>
    <mergeCell ref="K2:K3"/>
    <mergeCell ref="M2:N3"/>
    <mergeCell ref="O2:O3"/>
    <mergeCell ref="P2:P3"/>
    <mergeCell ref="A11:A16"/>
    <mergeCell ref="G11:G16"/>
    <mergeCell ref="U15:U16"/>
    <mergeCell ref="V15:V16"/>
    <mergeCell ref="W15:W16"/>
    <mergeCell ref="A17:A21"/>
    <mergeCell ref="G17:G20"/>
    <mergeCell ref="M18:M21"/>
    <mergeCell ref="G21:G26"/>
    <mergeCell ref="A22:A24"/>
    <mergeCell ref="A25:A30"/>
    <mergeCell ref="G27:G30"/>
    <mergeCell ref="A31:A40"/>
    <mergeCell ref="G31:G36"/>
    <mergeCell ref="V34:V35"/>
    <mergeCell ref="W34:W35"/>
    <mergeCell ref="T36:U36"/>
    <mergeCell ref="T28:T29"/>
    <mergeCell ref="U28:U29"/>
    <mergeCell ref="V28:V29"/>
    <mergeCell ref="W28:W29"/>
    <mergeCell ref="X28:X29"/>
    <mergeCell ref="A41:A44"/>
    <mergeCell ref="T42:U42"/>
    <mergeCell ref="W42:X42"/>
    <mergeCell ref="T43:U43"/>
    <mergeCell ref="W43:X43"/>
    <mergeCell ref="T44:U44"/>
    <mergeCell ref="W44:X44"/>
    <mergeCell ref="R46:Y53"/>
    <mergeCell ref="T37:U37"/>
    <mergeCell ref="T38:U38"/>
    <mergeCell ref="T40:U41"/>
    <mergeCell ref="V40:V41"/>
    <mergeCell ref="W40:X41"/>
  </mergeCells>
  <conditionalFormatting sqref="R46">
    <cfRule type="expression" dxfId="151" priority="35">
      <formula>$T$35&lt;0</formula>
    </cfRule>
  </conditionalFormatting>
  <conditionalFormatting sqref="R46:Y53">
    <cfRule type="containsText" dxfId="150" priority="34" operator="containsText" text="אתם">
      <formula>NOT(ISERROR(SEARCH("אתם",R46)))</formula>
    </cfRule>
  </conditionalFormatting>
  <conditionalFormatting sqref="W17:W25 W30:W32">
    <cfRule type="cellIs" dxfId="149" priority="27" operator="lessThan">
      <formula>0</formula>
    </cfRule>
  </conditionalFormatting>
  <conditionalFormatting sqref="W38">
    <cfRule type="cellIs" dxfId="148" priority="22" operator="lessThan">
      <formula>0</formula>
    </cfRule>
  </conditionalFormatting>
  <conditionalFormatting sqref="D4:D44">
    <cfRule type="containsBlanks" dxfId="147" priority="18">
      <formula>LEN(TRIM(D4))=0</formula>
    </cfRule>
    <cfRule type="cellIs" dxfId="146" priority="19" operator="lessThan">
      <formula>C4*0.95</formula>
    </cfRule>
    <cfRule type="cellIs" dxfId="145" priority="20" operator="greaterThan">
      <formula>C4*1.05</formula>
    </cfRule>
    <cfRule type="cellIs" dxfId="144" priority="21" operator="between">
      <formula>C4*1.05</formula>
      <formula>C4*0.95</formula>
    </cfRule>
  </conditionalFormatting>
  <conditionalFormatting sqref="J4:J36">
    <cfRule type="containsBlanks" dxfId="143" priority="14">
      <formula>LEN(TRIM(J4))=0</formula>
    </cfRule>
    <cfRule type="cellIs" dxfId="142" priority="15" operator="lessThan">
      <formula>I4*0.8</formula>
    </cfRule>
    <cfRule type="cellIs" dxfId="141" priority="16" operator="greaterThan">
      <formula>I4*1.2</formula>
    </cfRule>
    <cfRule type="cellIs" dxfId="140" priority="17" operator="between">
      <formula>I4*1.2</formula>
      <formula>I4*0.8</formula>
    </cfRule>
  </conditionalFormatting>
  <conditionalFormatting sqref="P4:P21">
    <cfRule type="containsBlanks" dxfId="139" priority="10">
      <formula>LEN(TRIM(P4))=0</formula>
    </cfRule>
    <cfRule type="cellIs" dxfId="138" priority="11" operator="lessThan">
      <formula>O4*0.95</formula>
    </cfRule>
    <cfRule type="cellIs" dxfId="137" priority="12" operator="greaterThan">
      <formula>O4*1.05</formula>
    </cfRule>
    <cfRule type="cellIs" dxfId="136" priority="13" operator="between">
      <formula>O4*1.05</formula>
      <formula>O4*0.95</formula>
    </cfRule>
  </conditionalFormatting>
  <conditionalFormatting sqref="V4:V13">
    <cfRule type="containsBlanks" dxfId="135" priority="3">
      <formula>LEN(TRIM(V4))=0</formula>
    </cfRule>
    <cfRule type="cellIs" dxfId="134" priority="7" operator="greaterThan">
      <formula>U4*1.05</formula>
    </cfRule>
    <cfRule type="cellIs" dxfId="133" priority="8" operator="lessThan">
      <formula>U4*0.95</formula>
    </cfRule>
    <cfRule type="cellIs" dxfId="132" priority="9" operator="between">
      <formula>U4*1.05</formula>
      <formula>U4*0.95</formula>
    </cfRule>
  </conditionalFormatting>
  <conditionalFormatting sqref="V17:V25">
    <cfRule type="cellIs" dxfId="131" priority="2" operator="equal">
      <formula>0</formula>
    </cfRule>
    <cfRule type="cellIs" dxfId="130" priority="4" operator="lessThan">
      <formula>U17*0.9</formula>
    </cfRule>
    <cfRule type="cellIs" dxfId="129" priority="5" operator="greaterThan">
      <formula>U17*1.1</formula>
    </cfRule>
    <cfRule type="cellIs" dxfId="128" priority="6" operator="between">
      <formula>U17*1.1</formula>
      <formula>U17*0.9</formula>
    </cfRule>
  </conditionalFormatting>
  <conditionalFormatting sqref="W4:W13">
    <cfRule type="cellIs" dxfId="127" priority="1" operator="lessThan">
      <formula>0</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16</vt:i4>
      </vt:variant>
    </vt:vector>
  </HeadingPairs>
  <TitlesOfParts>
    <vt:vector size="16" baseType="lpstr">
      <vt:lpstr>הוראות</vt:lpstr>
      <vt:lpstr>תכנון</vt:lpstr>
      <vt:lpstr>01.21</vt:lpstr>
      <vt:lpstr>02.21</vt:lpstr>
      <vt:lpstr>03.21</vt:lpstr>
      <vt:lpstr>04.21</vt:lpstr>
      <vt:lpstr>05.21</vt:lpstr>
      <vt:lpstr>06.21</vt:lpstr>
      <vt:lpstr>07.21</vt:lpstr>
      <vt:lpstr>08.21</vt:lpstr>
      <vt:lpstr>09.21</vt:lpstr>
      <vt:lpstr>10.21</vt:lpstr>
      <vt:lpstr>11.21</vt:lpstr>
      <vt:lpstr>12.21</vt:lpstr>
      <vt:lpstr>מבט שנתי</vt:lpstr>
      <vt:lpstr>כמה אני שווה</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dcterms:created xsi:type="dcterms:W3CDTF">2019-12-03T08:07:37Z</dcterms:created>
  <dcterms:modified xsi:type="dcterms:W3CDTF">2021-02-10T06:35:56Z</dcterms:modified>
</cp:coreProperties>
</file>